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ční anglický dvorek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Boční anglický dvorek'!$C$133:$K$299</definedName>
    <definedName name="_xlnm.Print_Area" localSheetId="1">'01 - Boční anglický dvorek'!$C$4:$J$76,'01 - Boční anglický dvorek'!$C$82:$J$115,'01 - Boční anglický dvorek'!$C$121:$J$299</definedName>
    <definedName name="_xlnm.Print_Titles" localSheetId="1">'01 - Boční anglický dvorek'!$133:$133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99"/>
  <c r="BH299"/>
  <c r="BG299"/>
  <c r="BF299"/>
  <c r="T299"/>
  <c r="T298"/>
  <c r="R299"/>
  <c r="R298"/>
  <c r="P299"/>
  <c r="P298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T234"/>
  <c r="R235"/>
  <c r="R234"/>
  <c r="P235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131"/>
  <c r="J17"/>
  <c r="J12"/>
  <c r="J89"/>
  <c r="E7"/>
  <c r="E124"/>
  <c i="1" r="L90"/>
  <c r="AM90"/>
  <c r="AM89"/>
  <c r="L89"/>
  <c r="AM87"/>
  <c r="L87"/>
  <c r="L85"/>
  <c r="L84"/>
  <c i="2" r="J286"/>
  <c r="J267"/>
  <c r="J264"/>
  <c r="J260"/>
  <c r="BK258"/>
  <c r="J246"/>
  <c r="J240"/>
  <c r="J215"/>
  <c r="BK201"/>
  <c r="BK193"/>
  <c r="J190"/>
  <c r="J177"/>
  <c r="BK170"/>
  <c r="J166"/>
  <c r="J158"/>
  <c r="J151"/>
  <c r="BK143"/>
  <c r="J293"/>
  <c r="BK274"/>
  <c r="BK265"/>
  <c r="BK261"/>
  <c r="J257"/>
  <c r="J244"/>
  <c r="J238"/>
  <c r="J221"/>
  <c r="BK208"/>
  <c r="J191"/>
  <c r="J154"/>
  <c r="BK140"/>
  <c r="BK282"/>
  <c r="J274"/>
  <c r="BK256"/>
  <c r="BK235"/>
  <c r="J225"/>
  <c r="J223"/>
  <c r="J208"/>
  <c r="BK190"/>
  <c r="BK179"/>
  <c r="J170"/>
  <c r="J164"/>
  <c r="J152"/>
  <c r="J145"/>
  <c r="J137"/>
  <c r="J299"/>
  <c r="J289"/>
  <c r="J282"/>
  <c r="J275"/>
  <c r="J265"/>
  <c r="J248"/>
  <c r="J231"/>
  <c r="BK217"/>
  <c r="J201"/>
  <c r="J193"/>
  <c r="BK157"/>
  <c r="BK145"/>
  <c r="J284"/>
  <c r="J277"/>
  <c r="BK262"/>
  <c r="J259"/>
  <c r="BK248"/>
  <c r="J242"/>
  <c r="J219"/>
  <c r="J214"/>
  <c r="BK199"/>
  <c r="BK191"/>
  <c r="J179"/>
  <c r="BK171"/>
  <c r="BK164"/>
  <c r="J157"/>
  <c r="J150"/>
  <c r="BK288"/>
  <c r="BK267"/>
  <c r="BK264"/>
  <c r="BK259"/>
  <c r="J252"/>
  <c r="BK240"/>
  <c r="BK225"/>
  <c r="J216"/>
  <c r="J205"/>
  <c r="BK181"/>
  <c r="BK146"/>
  <c r="J139"/>
  <c r="J279"/>
  <c r="BK260"/>
  <c r="BK252"/>
  <c r="BK242"/>
  <c r="BK233"/>
  <c r="BK230"/>
  <c r="BK215"/>
  <c r="BK207"/>
  <c r="BK185"/>
  <c r="BK173"/>
  <c r="J168"/>
  <c r="BK155"/>
  <c r="BK150"/>
  <c r="J140"/>
  <c i="1" r="AS94"/>
  <c i="2" r="BK297"/>
  <c r="BK293"/>
  <c r="BK284"/>
  <c r="BK277"/>
  <c r="BK269"/>
  <c r="J256"/>
  <c r="J233"/>
  <c r="J229"/>
  <c r="BK221"/>
  <c r="BK210"/>
  <c r="J195"/>
  <c r="BK158"/>
  <c r="BK151"/>
  <c r="BK137"/>
  <c r="BK289"/>
  <c r="BK273"/>
  <c r="J266"/>
  <c r="J261"/>
  <c r="BK250"/>
  <c r="BK244"/>
  <c r="BK229"/>
  <c r="BK214"/>
  <c r="BK195"/>
  <c r="J185"/>
  <c r="J173"/>
  <c r="BK168"/>
  <c r="J161"/>
  <c r="BK152"/>
  <c r="J146"/>
  <c r="J297"/>
  <c r="BK286"/>
  <c r="BK266"/>
  <c r="J262"/>
  <c r="J258"/>
  <c r="BK246"/>
  <c r="BK227"/>
  <c r="BK219"/>
  <c r="J207"/>
  <c r="J199"/>
  <c r="BK177"/>
  <c r="J141"/>
  <c r="BK296"/>
  <c r="BK275"/>
  <c r="J269"/>
  <c r="J250"/>
  <c r="BK238"/>
  <c r="BK231"/>
  <c r="J227"/>
  <c r="J217"/>
  <c r="J210"/>
  <c r="J198"/>
  <c r="J181"/>
  <c r="J171"/>
  <c r="BK166"/>
  <c r="BK154"/>
  <c r="BK141"/>
  <c r="BK139"/>
  <c r="BK299"/>
  <c r="J296"/>
  <c r="J288"/>
  <c r="BK279"/>
  <c r="J273"/>
  <c r="BK257"/>
  <c r="J235"/>
  <c r="J230"/>
  <c r="BK223"/>
  <c r="BK216"/>
  <c r="BK205"/>
  <c r="BK198"/>
  <c r="BK161"/>
  <c r="J155"/>
  <c r="J143"/>
  <c l="1" r="R136"/>
  <c r="BK163"/>
  <c r="J163"/>
  <c r="J99"/>
  <c r="R163"/>
  <c r="T163"/>
  <c r="T176"/>
  <c r="R197"/>
  <c r="R200"/>
  <c r="P209"/>
  <c r="BK228"/>
  <c r="J228"/>
  <c r="J104"/>
  <c r="T228"/>
  <c r="BK237"/>
  <c r="J237"/>
  <c r="J107"/>
  <c r="BK247"/>
  <c r="J247"/>
  <c r="J108"/>
  <c r="R247"/>
  <c r="BK268"/>
  <c r="J268"/>
  <c r="J110"/>
  <c r="P136"/>
  <c r="P163"/>
  <c r="P176"/>
  <c r="T197"/>
  <c r="P200"/>
  <c r="T200"/>
  <c r="T209"/>
  <c r="R228"/>
  <c r="P237"/>
  <c r="T237"/>
  <c r="P247"/>
  <c r="BK263"/>
  <c r="J263"/>
  <c r="J109"/>
  <c r="P263"/>
  <c r="T263"/>
  <c r="BK276"/>
  <c r="J276"/>
  <c r="J111"/>
  <c r="T276"/>
  <c r="P295"/>
  <c r="P294"/>
  <c r="R295"/>
  <c r="R294"/>
  <c r="BK136"/>
  <c r="J136"/>
  <c r="J98"/>
  <c r="T136"/>
  <c r="T135"/>
  <c r="BK176"/>
  <c r="J176"/>
  <c r="J100"/>
  <c r="R176"/>
  <c r="BK197"/>
  <c r="J197"/>
  <c r="J101"/>
  <c r="P197"/>
  <c r="BK200"/>
  <c r="J200"/>
  <c r="J102"/>
  <c r="BK209"/>
  <c r="J209"/>
  <c r="J103"/>
  <c r="R209"/>
  <c r="P228"/>
  <c r="R237"/>
  <c r="T247"/>
  <c r="R263"/>
  <c r="P268"/>
  <c r="R268"/>
  <c r="T268"/>
  <c r="P276"/>
  <c r="R276"/>
  <c r="BK295"/>
  <c r="J295"/>
  <c r="J113"/>
  <c r="T295"/>
  <c r="T294"/>
  <c r="BK234"/>
  <c r="J234"/>
  <c r="J105"/>
  <c r="BK298"/>
  <c r="J298"/>
  <c r="J114"/>
  <c r="F92"/>
  <c r="J128"/>
  <c r="BE137"/>
  <c r="BE140"/>
  <c r="BE145"/>
  <c r="BE146"/>
  <c r="BE152"/>
  <c r="BE154"/>
  <c r="BE166"/>
  <c r="BE170"/>
  <c r="BE173"/>
  <c r="BE177"/>
  <c r="BE181"/>
  <c r="BE185"/>
  <c r="BE190"/>
  <c r="BE214"/>
  <c r="BE225"/>
  <c r="BE238"/>
  <c r="BE240"/>
  <c r="BE244"/>
  <c r="BE250"/>
  <c r="BE259"/>
  <c r="BE260"/>
  <c r="BE262"/>
  <c r="BE273"/>
  <c r="BE299"/>
  <c r="BE143"/>
  <c r="BE157"/>
  <c r="BE193"/>
  <c r="BE198"/>
  <c r="BE201"/>
  <c r="BE216"/>
  <c r="BE217"/>
  <c r="BE246"/>
  <c r="BE257"/>
  <c r="BE258"/>
  <c r="BE261"/>
  <c r="BE264"/>
  <c r="BE265"/>
  <c r="BE266"/>
  <c r="BE284"/>
  <c r="BE286"/>
  <c r="BE297"/>
  <c r="E85"/>
  <c r="BE141"/>
  <c r="BE150"/>
  <c r="BE151"/>
  <c r="BE155"/>
  <c r="BE161"/>
  <c r="BE164"/>
  <c r="BE168"/>
  <c r="BE171"/>
  <c r="BE191"/>
  <c r="BE195"/>
  <c r="BE199"/>
  <c r="BE210"/>
  <c r="BE221"/>
  <c r="BE229"/>
  <c r="BE233"/>
  <c r="BE248"/>
  <c r="BE256"/>
  <c r="BE269"/>
  <c r="BE275"/>
  <c r="BE277"/>
  <c r="BE288"/>
  <c r="BE289"/>
  <c r="BE139"/>
  <c r="BE158"/>
  <c r="BE179"/>
  <c r="BE205"/>
  <c r="BE207"/>
  <c r="BE208"/>
  <c r="BE215"/>
  <c r="BE219"/>
  <c r="BE223"/>
  <c r="BE227"/>
  <c r="BE230"/>
  <c r="BE231"/>
  <c r="BE235"/>
  <c r="BE242"/>
  <c r="BE252"/>
  <c r="BE267"/>
  <c r="BE274"/>
  <c r="BE279"/>
  <c r="BE282"/>
  <c r="BE293"/>
  <c r="BE296"/>
  <c r="F37"/>
  <c i="1" r="BD95"/>
  <c r="BD94"/>
  <c r="W33"/>
  <c i="2" r="J34"/>
  <c i="1" r="AW95"/>
  <c i="2" r="F34"/>
  <c i="1" r="BA95"/>
  <c r="BA94"/>
  <c r="AW94"/>
  <c r="AK30"/>
  <c i="2" r="F36"/>
  <c i="1" r="BC95"/>
  <c r="BC94"/>
  <c r="W32"/>
  <c i="2" r="F35"/>
  <c i="1" r="BB95"/>
  <c r="BB94"/>
  <c r="AX94"/>
  <c i="2" l="1" r="R236"/>
  <c r="T236"/>
  <c r="T134"/>
  <c r="P236"/>
  <c r="P135"/>
  <c r="P134"/>
  <c i="1" r="AU95"/>
  <c i="2" r="R135"/>
  <c r="R134"/>
  <c r="BK135"/>
  <c r="J135"/>
  <c r="J97"/>
  <c r="BK236"/>
  <c r="J236"/>
  <c r="J106"/>
  <c r="BK294"/>
  <c r="J294"/>
  <c r="J112"/>
  <c i="1" r="AU94"/>
  <c r="W30"/>
  <c r="W31"/>
  <c r="AY94"/>
  <c i="2" r="J33"/>
  <c i="1" r="AV95"/>
  <c r="AT95"/>
  <c i="2" r="F33"/>
  <c i="1" r="AZ95"/>
  <c r="AZ94"/>
  <c r="W29"/>
  <c i="2" l="1" r="BK134"/>
  <c r="J134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<sst xmlns="http://schemas.openxmlformats.org/spreadsheetml/2006/main">
  <si>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</si>
  <si>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</si>
  <si>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</si>
  <si>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</si>
  <si>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</si>
  <si>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{a7b701a4-33e8-449f-adf7-6d9205b26474}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</si>
  <si>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</si>
  <si>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</si>
  <si>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</si>
  <si>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</si>
  <si>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</si>
  <si>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</si>
  <si>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</si>
  <si>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</si>
  <si>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</si>
  <si>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</si>
  <si>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</si>
  <si>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anglického dvorku</t>
  </si>
  <si>
    <t>KSO:</t>
  </si>
  <si>
    <t>CC-CZ:</t>
  </si>
  <si>
    <t>Místo:</t>
  </si>
  <si>
    <t>ul. Soukenická ,Plzeň</t>
  </si>
  <si>
    <t>Datum:</t>
  </si>
  <si>
    <t>31. 3. 2023</t>
  </si>
  <si>
    <t>Zadavatel:</t>
  </si>
  <si>
    <t>IČ:</t>
  </si>
  <si>
    <t>SPŠ stavební, Plzeň, Chodské nám. 2</t>
  </si>
  <si>
    <t>DIČ:</t>
  </si>
  <si>
    <t>Uchazeč:</t>
  </si>
  <si>
    <t>Vyplň údaj</t>
  </si>
  <si>
    <t>Projektant:</t>
  </si>
  <si>
    <t>Ing. Tomáš Kostohryz</t>
  </si>
  <si>
    <t>True</t>
  </si>
  <si>
    <t>Zpracovatel:</t>
  </si>
  <si>
    <t>Bohuslava Hudová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</si>
  <si>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</si>
  <si>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</si>
  <si>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</si>
  <si>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</si>
  <si>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</si>
  <si>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</si>
  <si>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</si>
  <si>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</si>
  <si>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</si>
  <si>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</si>
  <si>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</si>
  <si>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</si>
  <si>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</si>
  <si>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</si>
  <si>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</si>
  <si>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</si>
  <si>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</si>
  <si>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</si>
  <si>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</si>
  <si>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</si>
  <si>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</si>
  <si>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</si>
  <si>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</si>
  <si>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</si>
  <si>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</si>
  <si>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</si>
  <si>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</si>
  <si>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</si>
  <si>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</si>
  <si>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</si>
  <si>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</si>
  <si>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</si>
  <si>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</si>
  <si>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</si>
  <si>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</si>
  <si>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</si>
  <si>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</si>
  <si>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</si>
  <si>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</si>
  <si>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</si>
  <si>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</si>
  <si>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</si>
  <si>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</si>
  <si>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</si>
  <si>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</si>
  <si>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</si>
  <si>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</si>
  <si>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Boční anglický dvorek</t>
  </si>
  <si>
    <t>STA</t>
  </si>
  <si>
    <t>1</t>
  </si>
  <si>
    <t>{8692bed8-dac6-46d0-85e9-9ed2590235b6}</t>
  </si>
  <si>
    <t>2</t>
  </si>
  <si>
    <t>KRYCÍ LIST SOUPISU PRACÍ</t>
  </si>
  <si>
    <t>Objekt:</t>
  </si>
  <si>
    <t>01 - Boční anglický dvorek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</si>
  <si>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</si>
  <si>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</si>
  <si>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</si>
  <si>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</si>
  <si>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</si>
  <si>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</si>
  <si>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</si>
  <si>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</si>
  <si>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</si>
  <si>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</si>
  <si>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</si>
  <si>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</si>
  <si>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</si>
  <si>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</si>
  <si>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</si>
  <si>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</si>
  <si>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</si>
  <si>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767 - Konstrukce zámečnické</t>
  </si>
  <si>
    <t xml:space="preserve">    772 - Podlahy z kamene</t>
  </si>
  <si>
    <t xml:space="preserve">    782 - Dokončovací práce - obklady z kamene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</si>
  <si>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</si>
  <si>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</si>
  <si>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</si>
  <si>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</si>
  <si>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</si>
  <si>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</si>
  <si>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</si>
  <si>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</si>
  <si>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</si>
  <si>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</si>
  <si>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</si>
  <si>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</si>
  <si>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</si>
  <si>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</si>
  <si>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</si>
  <si>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</si>
  <si>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</si>
  <si>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</si>
  <si>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</si>
  <si>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</si>
  <si>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</si>
  <si>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113106122</t>
  </si>
  <si>
    <t>Rozebrání dlažeb z kamenných dlaždic komunikací pro pěší ručně</t>
  </si>
  <si>
    <t>m2</t>
  </si>
  <si>
    <t>4</t>
  </si>
  <si>
    <t>-1093180179</t>
  </si>
  <si>
    <t>VV</t>
  </si>
  <si>
    <t>"chodník" (36,3+1,5+1,5)*1,5</t>
  </si>
  <si>
    <t>113107112</t>
  </si>
  <si>
    <t>Odstranění podkladu z kameniva těženého tl přes 100 do 200 mm ručně</t>
  </si>
  <si>
    <t>-694922535</t>
  </si>
  <si>
    <t>3</t>
  </si>
  <si>
    <t>113107130</t>
  </si>
  <si>
    <t>Odstranění podkladu z betonu prostého tl do 100 mm ručně</t>
  </si>
  <si>
    <t>-1035676728</t>
  </si>
  <si>
    <t>113152112</t>
  </si>
  <si>
    <t>Odstranění podkladů zpevněných ploch z kameniva drceného</t>
  </si>
  <si>
    <t>m3</t>
  </si>
  <si>
    <t>-1484844598</t>
  </si>
  <si>
    <t>"dno dvorku" 36,3*0,9*0,1</t>
  </si>
  <si>
    <t>5</t>
  </si>
  <si>
    <t>119003223</t>
  </si>
  <si>
    <t>Mobilní plotová zábrana s profilovaným plechem výšky přes 1,5 do 2,2 m pro zabezpečení výkopu zřízení</t>
  </si>
  <si>
    <t>m</t>
  </si>
  <si>
    <t>-688586049</t>
  </si>
  <si>
    <t>2,0+40,0+2,0</t>
  </si>
  <si>
    <t>6</t>
  </si>
  <si>
    <t>119003224</t>
  </si>
  <si>
    <t>Mobilní plotová zábrana s profilovaným plechem výšky přes 1,5 do 2,2 m pro zabezpečení výkopu odstranění</t>
  </si>
  <si>
    <t>-579606238</t>
  </si>
  <si>
    <t>7</t>
  </si>
  <si>
    <t>131213701</t>
  </si>
  <si>
    <t>Hloubení nezapažených jam v soudržných horninách třídy těžitelnosti I skupiny 3 ručně</t>
  </si>
  <si>
    <t>1537137453</t>
  </si>
  <si>
    <t>36,3*(1,4-0,24)*((1,2+0,8)/2)</t>
  </si>
  <si>
    <t>36,3*1,95*0,4</t>
  </si>
  <si>
    <t>Součet</t>
  </si>
  <si>
    <t>8</t>
  </si>
  <si>
    <t>139001101</t>
  </si>
  <si>
    <t>Příplatek za ztížení vykopávky v blízkosti podzemního vedení</t>
  </si>
  <si>
    <t>-1659027185</t>
  </si>
  <si>
    <t>9</t>
  </si>
  <si>
    <t>162751117</t>
  </si>
  <si>
    <t>Vodorovné přemístění přes 9 000 do 10000 m výkopku/sypaniny z horniny třídy těžitelnosti I skupiny 1 až 3</t>
  </si>
  <si>
    <t>-284391529</t>
  </si>
  <si>
    <t>10</t>
  </si>
  <si>
    <t>162751119</t>
  </si>
  <si>
    <t>Příplatek k vodorovnému přemístění výkopku/sypaniny z horniny třídy těžitelnosti I skupiny 1 až 3 ZKD 1000 m přes 10000 m</t>
  </si>
  <si>
    <t>1295628674</t>
  </si>
  <si>
    <t>35,211*3 'Přepočtené koeficientem množství</t>
  </si>
  <si>
    <t>11</t>
  </si>
  <si>
    <t>167111101</t>
  </si>
  <si>
    <t>Nakládání výkopku z hornin třídy těžitelnosti I skupiny 1 až 3 ručně</t>
  </si>
  <si>
    <t>1330441716</t>
  </si>
  <si>
    <t>12</t>
  </si>
  <si>
    <t>171201221</t>
  </si>
  <si>
    <t>Poplatek za uložení na skládce (skládkovné) zeminy a kamení kód odpadu 17 05 04</t>
  </si>
  <si>
    <t>t</t>
  </si>
  <si>
    <t>-208973470</t>
  </si>
  <si>
    <t>35,211*1,9 'Přepočtené koeficientem množství</t>
  </si>
  <si>
    <t>13</t>
  </si>
  <si>
    <t>171251201</t>
  </si>
  <si>
    <t>Uložení sypaniny na skládky nebo meziskládky</t>
  </si>
  <si>
    <t>-696086855</t>
  </si>
  <si>
    <t>14</t>
  </si>
  <si>
    <t>174111101</t>
  </si>
  <si>
    <t>Zásyp jam, šachet rýh nebo kolem objektů sypaninou se zhutněním ručně</t>
  </si>
  <si>
    <t>-875421497</t>
  </si>
  <si>
    <t>Na zpětný zásyp použito 50% objemu</t>
  </si>
  <si>
    <t>70,422*0,5</t>
  </si>
  <si>
    <t>181912112</t>
  </si>
  <si>
    <t>Úprava pláně v hornině třídy těžitelnosti I skupiny 3 se zhutněním ručně</t>
  </si>
  <si>
    <t>-703783856</t>
  </si>
  <si>
    <t>36,3*(1,15+0,1)</t>
  </si>
  <si>
    <t>Zakládání</t>
  </si>
  <si>
    <t>16</t>
  </si>
  <si>
    <t>211971121</t>
  </si>
  <si>
    <t>Zřízení opláštění žeber nebo trativodů geotextilií v rýze nebo zářezu sklonu přes 1:2 š do 2,5 m</t>
  </si>
  <si>
    <t>-528874015</t>
  </si>
  <si>
    <t>36,3*(0,5+0,5+0,5+0,5)</t>
  </si>
  <si>
    <t>17</t>
  </si>
  <si>
    <t>M</t>
  </si>
  <si>
    <t>69311081</t>
  </si>
  <si>
    <t>geotextilie netkaná separační, ochranná, filtrační, drenážní PES 300g/m2</t>
  </si>
  <si>
    <t>54838147</t>
  </si>
  <si>
    <t>72,6*1,1845 'Přepočtené koeficientem množství</t>
  </si>
  <si>
    <t>18</t>
  </si>
  <si>
    <t>212532111</t>
  </si>
  <si>
    <t>Lože pro trativody z kameniva hrubého drceného</t>
  </si>
  <si>
    <t>-252208478</t>
  </si>
  <si>
    <t>36,3*0,5*0,5</t>
  </si>
  <si>
    <t>19</t>
  </si>
  <si>
    <t>212755213</t>
  </si>
  <si>
    <t>Trativody z drenážních trubek plastových flexibilních D 80 mm bez lože</t>
  </si>
  <si>
    <t>-972924199</t>
  </si>
  <si>
    <t>20</t>
  </si>
  <si>
    <t>271542211</t>
  </si>
  <si>
    <t>Podsyp pod základové konstrukce se zhutněním z netříděné štěrkodrtě</t>
  </si>
  <si>
    <t>-516327592</t>
  </si>
  <si>
    <t>"pod opěrnou zeď" (1,15+0,1)*36,3*0,2</t>
  </si>
  <si>
    <t>273311611</t>
  </si>
  <si>
    <t>Základové desky prokládané kamenem z betonu tř. C 16/20</t>
  </si>
  <si>
    <t>-396921888</t>
  </si>
  <si>
    <t>"pod opěrnou zeď" (1,15+0,1)*36,3*0,1</t>
  </si>
  <si>
    <t>4,538*1,05 'Přepočtené koeficientem množství</t>
  </si>
  <si>
    <t>Svislé a kompletní konstrukce</t>
  </si>
  <si>
    <t>22</t>
  </si>
  <si>
    <t>311101211</t>
  </si>
  <si>
    <t>Vytvoření prostupů do 0,02 m2 ve zdech nosných osazením vložek z trub, dílců, tvarovek</t>
  </si>
  <si>
    <t>-1182876900</t>
  </si>
  <si>
    <t>0,25+0,25</t>
  </si>
  <si>
    <t>23</t>
  </si>
  <si>
    <t>28611112</t>
  </si>
  <si>
    <t>trubka kanalizační PVC DN 110x500mm SN4</t>
  </si>
  <si>
    <t>1324144385</t>
  </si>
  <si>
    <t>0,5*1,01 'Přepočtené koeficientem množství</t>
  </si>
  <si>
    <t>24</t>
  </si>
  <si>
    <t>327324127</t>
  </si>
  <si>
    <t>Opěrné zdi a valy ze ŽB odolného proti agresivnímu prostředí tř. C 20/25</t>
  </si>
  <si>
    <t>-1850430106</t>
  </si>
  <si>
    <t>1,15*0,25*36,3</t>
  </si>
  <si>
    <t>(1,15+0,3)*0,25*36,3</t>
  </si>
  <si>
    <t>25</t>
  </si>
  <si>
    <t>327351211</t>
  </si>
  <si>
    <t>Bednění opěrných zdí a valů svislých i skloněných zřízení</t>
  </si>
  <si>
    <t>454892084</t>
  </si>
  <si>
    <t>(1,7+1,45)*36,3</t>
  </si>
  <si>
    <t>2*(0,25+0,9)*0,25</t>
  </si>
  <si>
    <t>2*1,45*0,25</t>
  </si>
  <si>
    <t>26</t>
  </si>
  <si>
    <t>327351221</t>
  </si>
  <si>
    <t>Bednění opěrných zdí a valů svislých i skloněných odstranění</t>
  </si>
  <si>
    <t>-1288111491</t>
  </si>
  <si>
    <t>27</t>
  </si>
  <si>
    <t>327-R</t>
  </si>
  <si>
    <t>Příplatek k cenám bednění za pohledový beton</t>
  </si>
  <si>
    <t>-946805019</t>
  </si>
  <si>
    <t>36,3*1,45</t>
  </si>
  <si>
    <t>28</t>
  </si>
  <si>
    <t>327361006</t>
  </si>
  <si>
    <t>Výztuž opěrných zdí a valů D 12 mm z betonářské oceli 10 505</t>
  </si>
  <si>
    <t>921260460</t>
  </si>
  <si>
    <t>602,4*0,001</t>
  </si>
  <si>
    <t>29</t>
  </si>
  <si>
    <t>327361040</t>
  </si>
  <si>
    <t>Výztuž opěrných zdí a valů ze svařovaných sítí</t>
  </si>
  <si>
    <t>1143239760</t>
  </si>
  <si>
    <t>608,0*0,001</t>
  </si>
  <si>
    <t>Komunikace pozemní</t>
  </si>
  <si>
    <t>30</t>
  </si>
  <si>
    <t>564651011</t>
  </si>
  <si>
    <t>Podklad z kameniva hrubého drceného vel. 63-125 mm plochy do 100 m2 tl 150 mm</t>
  </si>
  <si>
    <t>855549118</t>
  </si>
  <si>
    <t>31</t>
  </si>
  <si>
    <t>594511113</t>
  </si>
  <si>
    <t>Kladení dlažby z lomového kamene tl do 250 mm s provedením lože z betonu</t>
  </si>
  <si>
    <t>462204633</t>
  </si>
  <si>
    <t>Úpravy povrchů, podlahy a osazování výplní</t>
  </si>
  <si>
    <t>32</t>
  </si>
  <si>
    <t>622111111</t>
  </si>
  <si>
    <t>Vyspravení celoplošné cementovou maltou vnějších stěn betonových nebo železobetonových</t>
  </si>
  <si>
    <t>-2078312486</t>
  </si>
  <si>
    <t>"vnitřní" 36,3*1,45</t>
  </si>
  <si>
    <t>"venkovní" 36,3*0,3</t>
  </si>
  <si>
    <t>33</t>
  </si>
  <si>
    <t>632451021</t>
  </si>
  <si>
    <t xml:space="preserve">Vyrovnávací potěr tl od 10 do 20 mm z MC 15 </t>
  </si>
  <si>
    <t>-1020311267</t>
  </si>
  <si>
    <t>0,9*36,3</t>
  </si>
  <si>
    <t>34</t>
  </si>
  <si>
    <t>632451491</t>
  </si>
  <si>
    <t>Příplatek k potěrům za přehlazení povrchu</t>
  </si>
  <si>
    <t>-391547259</t>
  </si>
  <si>
    <t>35</t>
  </si>
  <si>
    <t>632459122</t>
  </si>
  <si>
    <t>Příplatek k potěrům tl přes 10 do 20 mm za sklon do 5°</t>
  </si>
  <si>
    <t>-561180761</t>
  </si>
  <si>
    <t>Ostatní konstrukce a práce, bourání</t>
  </si>
  <si>
    <t>36</t>
  </si>
  <si>
    <t>931991211R</t>
  </si>
  <si>
    <t>Výplň dilatačních spár 10mm</t>
  </si>
  <si>
    <t>-201437708</t>
  </si>
  <si>
    <t>2*1,15*0,25</t>
  </si>
  <si>
    <t>37</t>
  </si>
  <si>
    <t>953241111</t>
  </si>
  <si>
    <t>Osazení smykových dilatačních trnů D 20 mm pro nižší zatížení nerez nebo pozink bez pouzdra</t>
  </si>
  <si>
    <t>kus</t>
  </si>
  <si>
    <t>186048238</t>
  </si>
  <si>
    <t>38</t>
  </si>
  <si>
    <t>54879277</t>
  </si>
  <si>
    <t>trn pro přenos smykové síly u dilatačních spár pro nižší zatížení nerez s nerezovým pouzdrem s posuvem D 20mm</t>
  </si>
  <si>
    <t>1791136305</t>
  </si>
  <si>
    <t>39</t>
  </si>
  <si>
    <t>953334411</t>
  </si>
  <si>
    <t>Těsnící plech do pracovních spar betonových kcí s bitumenovým povrchem jednostranným š 125 mm</t>
  </si>
  <si>
    <t>1161591028</t>
  </si>
  <si>
    <t>40</t>
  </si>
  <si>
    <t>953334517</t>
  </si>
  <si>
    <t>Těsnící a bednící křížový profil do pracovních spar betonových kcí s bitumenovým povrchem š 260 mm</t>
  </si>
  <si>
    <t>-1420946826</t>
  </si>
  <si>
    <t>2*(1,7+0,9)</t>
  </si>
  <si>
    <t>41</t>
  </si>
  <si>
    <t>962052211</t>
  </si>
  <si>
    <t>Bourání zdiva nadzákladového ze ŽB přes 1 m3</t>
  </si>
  <si>
    <t>-1607660561</t>
  </si>
  <si>
    <t>36,3*0,25*1,5</t>
  </si>
  <si>
    <t>42</t>
  </si>
  <si>
    <t>965031131</t>
  </si>
  <si>
    <t>Bourání podlah z cihel kladených na plocho pl přes 1 m2</t>
  </si>
  <si>
    <t>-113546347</t>
  </si>
  <si>
    <t>"dno dvorku" 36,3*0,9</t>
  </si>
  <si>
    <t>43</t>
  </si>
  <si>
    <t>965045113</t>
  </si>
  <si>
    <t>Bourání potěrů cementových nebo pískocementových tl do 50 mm pl přes 4 m2</t>
  </si>
  <si>
    <t>1999876912</t>
  </si>
  <si>
    <t>44</t>
  </si>
  <si>
    <t>976027331</t>
  </si>
  <si>
    <t>Vybourání krycích desek kamenných tl přes 100 mm</t>
  </si>
  <si>
    <t>2133506490</t>
  </si>
  <si>
    <t>36,3*0,3</t>
  </si>
  <si>
    <t>45</t>
  </si>
  <si>
    <t>979071112</t>
  </si>
  <si>
    <t>Očištění dlažebních kostek velkých s původním spárováním živičnou směsí nebo MC</t>
  </si>
  <si>
    <t>-1074688210</t>
  </si>
  <si>
    <t>997</t>
  </si>
  <si>
    <t>Přesun sutě</t>
  </si>
  <si>
    <t>46</t>
  </si>
  <si>
    <t>997013111</t>
  </si>
  <si>
    <t>Vnitrostaveništní doprava suti a vybouraných hmot pro budovy v do 6 m s použitím mechanizace</t>
  </si>
  <si>
    <t>-1795563473</t>
  </si>
  <si>
    <t>47</t>
  </si>
  <si>
    <t>997013501</t>
  </si>
  <si>
    <t>Odvoz suti a vybouraných hmot na skládku nebo meziskládku do 1 km se složením</t>
  </si>
  <si>
    <t>388878338</t>
  </si>
  <si>
    <t>48</t>
  </si>
  <si>
    <t>997013509</t>
  </si>
  <si>
    <t>Příplatek k odvozu suti a vybouraných hmot na skládku ZKD 1 km přes 1 km</t>
  </si>
  <si>
    <t>1007115065</t>
  </si>
  <si>
    <t>97,357*13 'Přepočtené koeficientem množství</t>
  </si>
  <si>
    <t>49</t>
  </si>
  <si>
    <t>997013631</t>
  </si>
  <si>
    <t>Poplatek za uložení na skládce (skládkovné) stavebního odpadu směsného kód odpadu 17 09 04</t>
  </si>
  <si>
    <t>-1761665766</t>
  </si>
  <si>
    <t>998</t>
  </si>
  <si>
    <t>Přesun hmot</t>
  </si>
  <si>
    <t>50</t>
  </si>
  <si>
    <t>998152111</t>
  </si>
  <si>
    <t>Přesun hmot pro montované zdi a valy v do 12 m</t>
  </si>
  <si>
    <t>848526322</t>
  </si>
  <si>
    <t>PSV</t>
  </si>
  <si>
    <t>Práce a dodávky PSV</t>
  </si>
  <si>
    <t>711</t>
  </si>
  <si>
    <t>Izolace proti vodě, vlhkosti a plynům</t>
  </si>
  <si>
    <t>51</t>
  </si>
  <si>
    <t>711191101</t>
  </si>
  <si>
    <t>Provedení izolace proti zemní vlhkosti hydroizolační stěrkou vodorovné na betonu, 1 vrstva</t>
  </si>
  <si>
    <t>1772914358</t>
  </si>
  <si>
    <t>36,3*0,9</t>
  </si>
  <si>
    <t>52</t>
  </si>
  <si>
    <t>24551050</t>
  </si>
  <si>
    <t>stěrka hydroizolační cementová kapilárně aktivní s dodatečnou krystalizací do spodní stavby</t>
  </si>
  <si>
    <t>kg</t>
  </si>
  <si>
    <t>1152533445</t>
  </si>
  <si>
    <t>32,67*1,5 'Přepočtené koeficientem množství</t>
  </si>
  <si>
    <t>53</t>
  </si>
  <si>
    <t>711192102</t>
  </si>
  <si>
    <t>Provedení izolace proti zemní vlhkosti hydroizolační stěrkou svislé na zdivu, 1 vrstva</t>
  </si>
  <si>
    <t>309983283</t>
  </si>
  <si>
    <t>36,3*0,7</t>
  </si>
  <si>
    <t>54</t>
  </si>
  <si>
    <t>11163004</t>
  </si>
  <si>
    <t>stěrka hydroizolační asfaltová jednosložková s přídavkem plastů do spodní stavby</t>
  </si>
  <si>
    <t>983327798</t>
  </si>
  <si>
    <t>25,41*3,6 'Přepočtené koeficientem množství</t>
  </si>
  <si>
    <t>55</t>
  </si>
  <si>
    <t>998711101</t>
  </si>
  <si>
    <t>Přesun hmot tonážní pro izolace proti vodě, vlhkosti a plynům v objektech v do 6 m</t>
  </si>
  <si>
    <t>-1516113013</t>
  </si>
  <si>
    <t>721</t>
  </si>
  <si>
    <t>Zdravotechnika - vnitřní kanalizace</t>
  </si>
  <si>
    <t>56</t>
  </si>
  <si>
    <t>721140806</t>
  </si>
  <si>
    <t>Demontáž potrubí litinové DN přes 100 do 200</t>
  </si>
  <si>
    <t>-1153622802</t>
  </si>
  <si>
    <t>2*3,0</t>
  </si>
  <si>
    <t>57</t>
  </si>
  <si>
    <t>721141103</t>
  </si>
  <si>
    <t>Potrubí kanalizační litinové bezhrdlové odpadní spojované spojkami DN 100</t>
  </si>
  <si>
    <t>291111269</t>
  </si>
  <si>
    <t>58</t>
  </si>
  <si>
    <t>721141104</t>
  </si>
  <si>
    <t>Potrubí kanalizační litinové bezhrdlové odpadní spojované spojkami DN 125</t>
  </si>
  <si>
    <t>1156198369</t>
  </si>
  <si>
    <t>2*2,0</t>
  </si>
  <si>
    <t>59</t>
  </si>
  <si>
    <t>55242490</t>
  </si>
  <si>
    <t>odbočka 45° litinová bezhrdlové vnitřní kanalizace DN 125x100</t>
  </si>
  <si>
    <t>1260070252</t>
  </si>
  <si>
    <t>60</t>
  </si>
  <si>
    <t>721210813R</t>
  </si>
  <si>
    <t>Demontáž dvorních vpustí DN 100</t>
  </si>
  <si>
    <t>880253922</t>
  </si>
  <si>
    <t>61</t>
  </si>
  <si>
    <t>721219621</t>
  </si>
  <si>
    <t>Montáž vpustí dvorních DN 110/160 ostatní typ</t>
  </si>
  <si>
    <t>-364880021</t>
  </si>
  <si>
    <t>62</t>
  </si>
  <si>
    <t>56231165</t>
  </si>
  <si>
    <t>vtok DN 110 se svislým odtokem plast 244x244mm/litina 226x226mm se sifonovou vložkou</t>
  </si>
  <si>
    <t>-1828780886</t>
  </si>
  <si>
    <t>63</t>
  </si>
  <si>
    <t>721241102</t>
  </si>
  <si>
    <t>Lapač střešních splavenin z litiny DN 125</t>
  </si>
  <si>
    <t>-1030879100</t>
  </si>
  <si>
    <t>64</t>
  </si>
  <si>
    <t>721242804</t>
  </si>
  <si>
    <t>Demontáž lapače střešních splavenin DN 125</t>
  </si>
  <si>
    <t>-2078143248</t>
  </si>
  <si>
    <t>65</t>
  </si>
  <si>
    <t>998721101</t>
  </si>
  <si>
    <t>Přesun hmot tonážní pro vnitřní kanalizace v objektech v do 6 m</t>
  </si>
  <si>
    <t>275634766</t>
  </si>
  <si>
    <t>767</t>
  </si>
  <si>
    <t>Konstrukce zámečnické</t>
  </si>
  <si>
    <t>66</t>
  </si>
  <si>
    <t>767161833</t>
  </si>
  <si>
    <t>Demontáž zábradlí rovného nerozebíratelného hmotnosti 1 m zábradlí do 20 kg k dalšímu použítí</t>
  </si>
  <si>
    <t>393446977</t>
  </si>
  <si>
    <t>67</t>
  </si>
  <si>
    <t>767163121</t>
  </si>
  <si>
    <t>Montáž přímého kovového zábradlí z dílců do betonu v rovině</t>
  </si>
  <si>
    <t>1507304004</t>
  </si>
  <si>
    <t>68</t>
  </si>
  <si>
    <t>767-R01</t>
  </si>
  <si>
    <t xml:space="preserve">Repasování stávajícího zábradlí </t>
  </si>
  <si>
    <t>-13930783</t>
  </si>
  <si>
    <t>69</t>
  </si>
  <si>
    <t>998767101</t>
  </si>
  <si>
    <t>Přesun hmot tonážní pro zámečnické konstrukce v objektech v do 6 m</t>
  </si>
  <si>
    <t>386954245</t>
  </si>
  <si>
    <t>772</t>
  </si>
  <si>
    <t>Podlahy z kamene</t>
  </si>
  <si>
    <t>70</t>
  </si>
  <si>
    <t>772591915</t>
  </si>
  <si>
    <t>Dlažby z kamene oprava - očištění dlažby z kamene ocelovými kartáči</t>
  </si>
  <si>
    <t>10013342</t>
  </si>
  <si>
    <t>"parapety" 12*0,2*1,5</t>
  </si>
  <si>
    <t>"kamená obruba" 36,3*0,3</t>
  </si>
  <si>
    <t>71</t>
  </si>
  <si>
    <t>772591922</t>
  </si>
  <si>
    <t>Dlažby z kamene oprava - nátěr impregnační a zpevňující</t>
  </si>
  <si>
    <t>851077386</t>
  </si>
  <si>
    <t>72</t>
  </si>
  <si>
    <t>772591923</t>
  </si>
  <si>
    <t>Dlažby z kamene oprava - nátěr uzavírací transparentní</t>
  </si>
  <si>
    <t>1219236913</t>
  </si>
  <si>
    <t>73</t>
  </si>
  <si>
    <t>998772101</t>
  </si>
  <si>
    <t>Přesun hmot tonážní pro podlahy z kamene v objektech v do 6 m</t>
  </si>
  <si>
    <t>60117727</t>
  </si>
  <si>
    <t>782</t>
  </si>
  <si>
    <t>Dokončovací práce - obklady z kamene</t>
  </si>
  <si>
    <t>74</t>
  </si>
  <si>
    <t>782611111R</t>
  </si>
  <si>
    <t>Montáž zákrytových desek z pravoúhlých desek z měkkého kamene do malty tl do 25 mm</t>
  </si>
  <si>
    <t>-1531689729</t>
  </si>
  <si>
    <t>75</t>
  </si>
  <si>
    <t>58387020</t>
  </si>
  <si>
    <t>zákrytová deska tryskaná žula tl 20mm</t>
  </si>
  <si>
    <t>-1108164819</t>
  </si>
  <si>
    <t>"doplnění" 1,0*0,3</t>
  </si>
  <si>
    <t>0,3*1,05 'Přepočtené koeficientem množství</t>
  </si>
  <si>
    <t>76</t>
  </si>
  <si>
    <t>782691131</t>
  </si>
  <si>
    <t>Příplatek k montáži obkladu parapetů z kamene za nerovný povrch</t>
  </si>
  <si>
    <t>-1464846156</t>
  </si>
  <si>
    <t>36,3*0,25</t>
  </si>
  <si>
    <t>77</t>
  </si>
  <si>
    <t>782991115</t>
  </si>
  <si>
    <t>Spárování kamenných obkladů silikonem</t>
  </si>
  <si>
    <t>260830127</t>
  </si>
  <si>
    <t>37*0,3</t>
  </si>
  <si>
    <t>78</t>
  </si>
  <si>
    <t>782991302</t>
  </si>
  <si>
    <t>Montáž profilů dilatační spáry obkladu z kamene</t>
  </si>
  <si>
    <t>-2143215644</t>
  </si>
  <si>
    <t>2*0,3</t>
  </si>
  <si>
    <t>79</t>
  </si>
  <si>
    <t>56284510</t>
  </si>
  <si>
    <t>profil dilatační PVC 40x40mm</t>
  </si>
  <si>
    <t>213103433</t>
  </si>
  <si>
    <t>80</t>
  </si>
  <si>
    <t>782991911</t>
  </si>
  <si>
    <t xml:space="preserve">Oprava spárování obkladů z kamene (kamenného zdiva)  aktivovanou maltou do 9 ks/m2</t>
  </si>
  <si>
    <t>-1366617238</t>
  </si>
  <si>
    <t>36,3*3,0</t>
  </si>
  <si>
    <t>-12*1,5*1,5</t>
  </si>
  <si>
    <t>81</t>
  </si>
  <si>
    <t>998782101</t>
  </si>
  <si>
    <t>Přesun hmot tonážní pro obklady kamenné v objektech v do 6 m</t>
  </si>
  <si>
    <t>1790533531</t>
  </si>
  <si>
    <t>VRN</t>
  </si>
  <si>
    <t>Vedlejší rozpočtové náklady</t>
  </si>
  <si>
    <t>VRN3</t>
  </si>
  <si>
    <t>Zařízení staveniště</t>
  </si>
  <si>
    <t>82</t>
  </si>
  <si>
    <t>030001000</t>
  </si>
  <si>
    <t>…</t>
  </si>
  <si>
    <t>1024</t>
  </si>
  <si>
    <t>-1615445668</t>
  </si>
  <si>
    <t>83</t>
  </si>
  <si>
    <t>035103001</t>
  </si>
  <si>
    <t>Pronájem ploch</t>
  </si>
  <si>
    <t>1056409943</t>
  </si>
  <si>
    <t>VRN9</t>
  </si>
  <si>
    <t>Ostatní náklady</t>
  </si>
  <si>
    <t>84</t>
  </si>
  <si>
    <t>090001000</t>
  </si>
  <si>
    <t>178337598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</si>
</sst>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BH2023024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anglického dvorku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ul. Soukenická ,Plzeň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31. 3. 2023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SPŠ stavební, Plzeň, Chodské nám. 2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Tomáš Kostohryz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Bohuslava Hudová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Boční anglický dvorek'!J30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Boční anglický dvorek'!P134</f>
        <v>0</v>
      </c>
      <c r="AV95" s="128">
        <f>'01 - Boční anglický dvorek'!J33</f>
        <v>0</v>
      </c>
      <c r="AW95" s="128">
        <f>'01 - Boční anglický dvorek'!J34</f>
        <v>0</v>
      </c>
      <c r="AX95" s="128">
        <f>'01 - Boční anglický dvorek'!J35</f>
        <v>0</v>
      </c>
      <c r="AY95" s="128">
        <f>'01 - Boční anglický dvorek'!J36</f>
        <v>0</v>
      </c>
      <c r="AZ95" s="128">
        <f>'01 - Boční anglický dvorek'!F33</f>
        <v>0</v>
      </c>
      <c r="BA95" s="128">
        <f>'01 - Boční anglický dvorek'!F34</f>
        <v>0</v>
      </c>
      <c r="BB95" s="128">
        <f>'01 - Boční anglický dvorek'!F35</f>
        <v>0</v>
      </c>
      <c r="BC95" s="128">
        <f>'01 - Boční anglický dvorek'!F36</f>
        <v>0</v>
      </c>
      <c r="BD95" s="130">
        <f>'01 - Boční anglický dvorek'!F37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OFZ5xFNKJ8vodHa6QAPiAf2Sew3hlJ798qFAZpasb0nMVF52lWF7MVPyf3/M/8QKL8TKcwNSRz0F/ZXqTb+JXQ==" hashValue="w9UqtMVm3uWmucfqww1SWW3J5b3K3BkyqDMU0zVjo0TkOFFWLcPgSwMn6e4/a6RQxwkrieLt/Y4SXOX/KUFoI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oční anglický dvore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Stavební úpravy anglického dvorku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31. 3. 2023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ROUND((SUM(BE134:BE299)),  2)</f>
        <v>0</v>
      </c>
      <c r="G33" s="38"/>
      <c r="H33" s="38"/>
      <c r="I33" s="151">
        <v>0.20999999999999999</v>
      </c>
      <c r="J33" s="150">
        <f>ROUND(((SUM(BE134:BE299))*I33),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ROUND((SUM(BF134:BF299)),  2)</f>
        <v>0</v>
      </c>
      <c r="G34" s="38"/>
      <c r="H34" s="38"/>
      <c r="I34" s="151">
        <v>0.14999999999999999</v>
      </c>
      <c r="J34" s="150">
        <f>ROUND(((SUM(BF134:BF299))*I34),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ROUND((SUM(BG134:BG299)),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ROUND((SUM(BH134:BH299)),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ROUND((SUM(BI134:BI299)),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Stavební úpravy anglického dvorku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Boční anglický dvorek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Soukenická ,Plzeň</v>
      </c>
      <c r="G89" s="40"/>
      <c r="H89" s="40"/>
      <c r="I89" s="32" t="s">
        <v>22</v>
      </c>
      <c r="J89" s="79" t="str">
        <f>IF(J12="","",J12)</f>
        <v>31. 3. 2023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SPŠ stavební, Plzeň, Chodské nám. 2</v>
      </c>
      <c r="G91" s="40"/>
      <c r="H91" s="40"/>
      <c r="I91" s="32" t="s">
        <v>30</v>
      </c>
      <c r="J91" s="36" t="str">
        <f>E21</f>
        <v>Ing. Tomáš Kostohryz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Bohuslava Hudová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J135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J136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J163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J176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J197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J200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J209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J228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J234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104</v>
      </c>
      <c r="E106" s="178"/>
      <c r="F106" s="178"/>
      <c r="G106" s="178"/>
      <c r="H106" s="178"/>
      <c r="I106" s="178"/>
      <c r="J106" s="179">
        <f>J236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J237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J247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J263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J268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109</v>
      </c>
      <c r="E111" s="184"/>
      <c r="F111" s="184"/>
      <c r="G111" s="184"/>
      <c r="H111" s="184"/>
      <c r="I111" s="184"/>
      <c r="J111" s="185">
        <f>J276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5"/>
      <c r="C112" s="176"/>
      <c r="D112" s="177" t="s">
        <v>110</v>
      </c>
      <c r="E112" s="178"/>
      <c r="F112" s="178"/>
      <c r="G112" s="178"/>
      <c r="H112" s="178"/>
      <c r="I112" s="178"/>
      <c r="J112" s="179">
        <f>J294</f>
        <v>0</v>
      </c>
      <c r="K112" s="176"/>
      <c r="L112" s="180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1"/>
      <c r="C113" s="182"/>
      <c r="D113" s="183" t="s">
        <v>111</v>
      </c>
      <c r="E113" s="184"/>
      <c r="F113" s="184"/>
      <c r="G113" s="184"/>
      <c r="H113" s="184"/>
      <c r="I113" s="184"/>
      <c r="J113" s="185">
        <f>J295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112</v>
      </c>
      <c r="E114" s="184"/>
      <c r="F114" s="184"/>
      <c r="G114" s="184"/>
      <c r="H114" s="184"/>
      <c r="I114" s="184"/>
      <c r="J114" s="185">
        <f>J298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113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70" t="str">
        <f>E7</f>
        <v>Stavební úpravy anglického dvorku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88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01 - Boční anglický dvorek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>ul. Soukenická ,Plzeň</v>
      </c>
      <c r="G128" s="40"/>
      <c r="H128" s="40"/>
      <c r="I128" s="32" t="s">
        <v>22</v>
      </c>
      <c r="J128" s="79" t="str">
        <f>IF(J12="","",J12)</f>
        <v>31. 3. 2023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>SPŠ stavební, Plzeň, Chodské nám. 2</v>
      </c>
      <c r="G130" s="40"/>
      <c r="H130" s="40"/>
      <c r="I130" s="32" t="s">
        <v>30</v>
      </c>
      <c r="J130" s="36" t="str">
        <f>E21</f>
        <v>Ing. Tomáš Kostohryz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28</v>
      </c>
      <c r="D131" s="40"/>
      <c r="E131" s="40"/>
      <c r="F131" s="27" t="str">
        <f>IF(E18="","",E18)</f>
        <v>Vyplň údaj</v>
      </c>
      <c r="G131" s="40"/>
      <c r="H131" s="40"/>
      <c r="I131" s="32" t="s">
        <v>33</v>
      </c>
      <c r="J131" s="36" t="str">
        <f>E24</f>
        <v>Bohuslava Hudová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87"/>
      <c r="B133" s="188"/>
      <c r="C133" s="189" t="s">
        <v>114</v>
      </c>
      <c r="D133" s="190" t="s">
        <v>61</v>
      </c>
      <c r="E133" s="190" t="s">
        <v>57</v>
      </c>
      <c r="F133" s="190" t="s">
        <v>58</v>
      </c>
      <c r="G133" s="190" t="s">
        <v>115</v>
      </c>
      <c r="H133" s="190" t="s">
        <v>116</v>
      </c>
      <c r="I133" s="190" t="s">
        <v>117</v>
      </c>
      <c r="J133" s="191" t="s">
        <v>92</v>
      </c>
      <c r="K133" s="192" t="s">
        <v>118</v>
      </c>
      <c r="L133" s="193"/>
      <c r="M133" s="100" t="s">
        <v>1</v>
      </c>
      <c r="N133" s="101" t="s">
        <v>40</v>
      </c>
      <c r="O133" s="101" t="s">
        <v>119</v>
      </c>
      <c r="P133" s="101" t="s">
        <v>120</v>
      </c>
      <c r="Q133" s="101" t="s">
        <v>121</v>
      </c>
      <c r="R133" s="101" t="s">
        <v>122</v>
      </c>
      <c r="S133" s="101" t="s">
        <v>123</v>
      </c>
      <c r="T133" s="102" t="s">
        <v>124</v>
      </c>
      <c r="U133" s="187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/>
    </row>
    <row r="134" s="2" customFormat="1" ht="22.8" customHeight="1">
      <c r="A134" s="38"/>
      <c r="B134" s="39"/>
      <c r="C134" s="107" t="s">
        <v>125</v>
      </c>
      <c r="D134" s="40"/>
      <c r="E134" s="40"/>
      <c r="F134" s="40"/>
      <c r="G134" s="40"/>
      <c r="H134" s="40"/>
      <c r="I134" s="40"/>
      <c r="J134" s="194">
        <f>BK134</f>
        <v>0</v>
      </c>
      <c r="K134" s="40"/>
      <c r="L134" s="44"/>
      <c r="M134" s="103"/>
      <c r="N134" s="195"/>
      <c r="O134" s="104"/>
      <c r="P134" s="196">
        <f>P135+P236+P294</f>
        <v>0</v>
      </c>
      <c r="Q134" s="104"/>
      <c r="R134" s="196">
        <f>R135+R236+R294</f>
        <v>59.581911409999996</v>
      </c>
      <c r="S134" s="104"/>
      <c r="T134" s="197">
        <f>T135+T236+T294</f>
        <v>97.356989999999996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75</v>
      </c>
      <c r="AU134" s="17" t="s">
        <v>94</v>
      </c>
      <c r="BK134" s="198">
        <f>BK135+BK236+BK294</f>
        <v>0</v>
      </c>
    </row>
    <row r="135" s="12" customFormat="1" ht="25.92" customHeight="1">
      <c r="A135" s="12"/>
      <c r="B135" s="199"/>
      <c r="C135" s="200"/>
      <c r="D135" s="201" t="s">
        <v>75</v>
      </c>
      <c r="E135" s="202" t="s">
        <v>126</v>
      </c>
      <c r="F135" s="202" t="s">
        <v>127</v>
      </c>
      <c r="G135" s="200"/>
      <c r="H135" s="200"/>
      <c r="I135" s="203"/>
      <c r="J135" s="204">
        <f>BK135</f>
        <v>0</v>
      </c>
      <c r="K135" s="200"/>
      <c r="L135" s="205"/>
      <c r="M135" s="206"/>
      <c r="N135" s="207"/>
      <c r="O135" s="207"/>
      <c r="P135" s="208">
        <f>P136+P163+P176+P197+P200+P209+P228+P234</f>
        <v>0</v>
      </c>
      <c r="Q135" s="207"/>
      <c r="R135" s="208">
        <f>R136+R163+R176+R197+R200+R209+R228+R234</f>
        <v>57.965517709999993</v>
      </c>
      <c r="S135" s="207"/>
      <c r="T135" s="209">
        <f>T136+T163+T176+T197+T200+T209+T228+T234</f>
        <v>95.901240000000001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84</v>
      </c>
      <c r="AT135" s="211" t="s">
        <v>75</v>
      </c>
      <c r="AU135" s="211" t="s">
        <v>76</v>
      </c>
      <c r="AY135" s="210" t="s">
        <v>128</v>
      </c>
      <c r="BK135" s="212">
        <f>BK136+BK163+BK176+BK197+BK200+BK209+BK228+BK234</f>
        <v>0</v>
      </c>
    </row>
    <row r="136" s="12" customFormat="1" ht="22.8" customHeight="1">
      <c r="A136" s="12"/>
      <c r="B136" s="199"/>
      <c r="C136" s="200"/>
      <c r="D136" s="201" t="s">
        <v>75</v>
      </c>
      <c r="E136" s="213" t="s">
        <v>84</v>
      </c>
      <c r="F136" s="213" t="s">
        <v>129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SUM(P137:P162)</f>
        <v>0</v>
      </c>
      <c r="Q136" s="207"/>
      <c r="R136" s="208">
        <f>SUM(R137:R162)</f>
        <v>0.013199999999999998</v>
      </c>
      <c r="S136" s="207"/>
      <c r="T136" s="209">
        <f>SUM(T137:T162)</f>
        <v>51.893549999999998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84</v>
      </c>
      <c r="AT136" s="211" t="s">
        <v>75</v>
      </c>
      <c r="AU136" s="211" t="s">
        <v>84</v>
      </c>
      <c r="AY136" s="210" t="s">
        <v>128</v>
      </c>
      <c r="BK136" s="212">
        <f>SUM(BK137:BK162)</f>
        <v>0</v>
      </c>
    </row>
    <row r="137" s="2" customFormat="1" ht="24.15" customHeight="1">
      <c r="A137" s="38"/>
      <c r="B137" s="39"/>
      <c r="C137" s="215" t="s">
        <v>84</v>
      </c>
      <c r="D137" s="215" t="s">
        <v>130</v>
      </c>
      <c r="E137" s="216" t="s">
        <v>131</v>
      </c>
      <c r="F137" s="217" t="s">
        <v>132</v>
      </c>
      <c r="G137" s="218" t="s">
        <v>133</v>
      </c>
      <c r="H137" s="219">
        <v>58.950000000000003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41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0.23499999999999999</v>
      </c>
      <c r="T137" s="226">
        <f>S137*H137</f>
        <v>13.853249999999999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134</v>
      </c>
      <c r="AT137" s="227" t="s">
        <v>130</v>
      </c>
      <c r="AU137" s="227" t="s">
        <v>86</v>
      </c>
      <c r="AY137" s="17" t="s">
        <v>128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84</v>
      </c>
      <c r="BK137" s="228">
        <f>ROUND(I137*H137,2)</f>
        <v>0</v>
      </c>
      <c r="BL137" s="17" t="s">
        <v>134</v>
      </c>
      <c r="BM137" s="227" t="s">
        <v>135</v>
      </c>
    </row>
    <row r="138" s="13" customFormat="1">
      <c r="A138" s="13"/>
      <c r="B138" s="229"/>
      <c r="C138" s="230"/>
      <c r="D138" s="231" t="s">
        <v>136</v>
      </c>
      <c r="E138" s="232" t="s">
        <v>1</v>
      </c>
      <c r="F138" s="233" t="s">
        <v>137</v>
      </c>
      <c r="G138" s="230"/>
      <c r="H138" s="234">
        <v>58.950000000000003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136</v>
      </c>
      <c r="AU138" s="240" t="s">
        <v>86</v>
      </c>
      <c r="AV138" s="13" t="s">
        <v>86</v>
      </c>
      <c r="AW138" s="13" t="s">
        <v>32</v>
      </c>
      <c r="AX138" s="13" t="s">
        <v>84</v>
      </c>
      <c r="AY138" s="240" t="s">
        <v>128</v>
      </c>
    </row>
    <row r="139" s="2" customFormat="1" ht="24.15" customHeight="1">
      <c r="A139" s="38"/>
      <c r="B139" s="39"/>
      <c r="C139" s="215" t="s">
        <v>86</v>
      </c>
      <c r="D139" s="215" t="s">
        <v>130</v>
      </c>
      <c r="E139" s="216" t="s">
        <v>138</v>
      </c>
      <c r="F139" s="217" t="s">
        <v>139</v>
      </c>
      <c r="G139" s="218" t="s">
        <v>133</v>
      </c>
      <c r="H139" s="219">
        <v>58.950000000000003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41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0.29999999999999999</v>
      </c>
      <c r="T139" s="226">
        <f>S139*H139</f>
        <v>17.684999999999999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134</v>
      </c>
      <c r="AT139" s="227" t="s">
        <v>130</v>
      </c>
      <c r="AU139" s="227" t="s">
        <v>86</v>
      </c>
      <c r="AY139" s="17" t="s">
        <v>128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84</v>
      </c>
      <c r="BK139" s="228">
        <f>ROUND(I139*H139,2)</f>
        <v>0</v>
      </c>
      <c r="BL139" s="17" t="s">
        <v>134</v>
      </c>
      <c r="BM139" s="227" t="s">
        <v>140</v>
      </c>
    </row>
    <row r="140" s="2" customFormat="1" ht="24.15" customHeight="1">
      <c r="A140" s="38"/>
      <c r="B140" s="39"/>
      <c r="C140" s="215" t="s">
        <v>141</v>
      </c>
      <c r="D140" s="215" t="s">
        <v>130</v>
      </c>
      <c r="E140" s="216" t="s">
        <v>142</v>
      </c>
      <c r="F140" s="217" t="s">
        <v>143</v>
      </c>
      <c r="G140" s="218" t="s">
        <v>133</v>
      </c>
      <c r="H140" s="219">
        <v>58.950000000000003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41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0.23999999999999999</v>
      </c>
      <c r="T140" s="226">
        <f>S140*H140</f>
        <v>14.148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134</v>
      </c>
      <c r="AT140" s="227" t="s">
        <v>130</v>
      </c>
      <c r="AU140" s="227" t="s">
        <v>86</v>
      </c>
      <c r="AY140" s="17" t="s">
        <v>128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84</v>
      </c>
      <c r="BK140" s="228">
        <f>ROUND(I140*H140,2)</f>
        <v>0</v>
      </c>
      <c r="BL140" s="17" t="s">
        <v>134</v>
      </c>
      <c r="BM140" s="227" t="s">
        <v>144</v>
      </c>
    </row>
    <row r="141" s="2" customFormat="1" ht="24.15" customHeight="1">
      <c r="A141" s="38"/>
      <c r="B141" s="39"/>
      <c r="C141" s="215" t="s">
        <v>134</v>
      </c>
      <c r="D141" s="215" t="s">
        <v>130</v>
      </c>
      <c r="E141" s="216" t="s">
        <v>145</v>
      </c>
      <c r="F141" s="217" t="s">
        <v>146</v>
      </c>
      <c r="G141" s="218" t="s">
        <v>147</v>
      </c>
      <c r="H141" s="219">
        <v>3.2669999999999999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41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1.8999999999999999</v>
      </c>
      <c r="T141" s="226">
        <f>S141*H141</f>
        <v>6.2072999999999992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134</v>
      </c>
      <c r="AT141" s="227" t="s">
        <v>130</v>
      </c>
      <c r="AU141" s="227" t="s">
        <v>86</v>
      </c>
      <c r="AY141" s="17" t="s">
        <v>128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84</v>
      </c>
      <c r="BK141" s="228">
        <f>ROUND(I141*H141,2)</f>
        <v>0</v>
      </c>
      <c r="BL141" s="17" t="s">
        <v>134</v>
      </c>
      <c r="BM141" s="227" t="s">
        <v>148</v>
      </c>
    </row>
    <row r="142" s="13" customFormat="1">
      <c r="A142" s="13"/>
      <c r="B142" s="229"/>
      <c r="C142" s="230"/>
      <c r="D142" s="231" t="s">
        <v>136</v>
      </c>
      <c r="E142" s="232" t="s">
        <v>1</v>
      </c>
      <c r="F142" s="233" t="s">
        <v>149</v>
      </c>
      <c r="G142" s="230"/>
      <c r="H142" s="234">
        <v>3.2669999999999999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136</v>
      </c>
      <c r="AU142" s="240" t="s">
        <v>86</v>
      </c>
      <c r="AV142" s="13" t="s">
        <v>86</v>
      </c>
      <c r="AW142" s="13" t="s">
        <v>32</v>
      </c>
      <c r="AX142" s="13" t="s">
        <v>84</v>
      </c>
      <c r="AY142" s="240" t="s">
        <v>128</v>
      </c>
    </row>
    <row r="143" s="2" customFormat="1" ht="33" customHeight="1">
      <c r="A143" s="38"/>
      <c r="B143" s="39"/>
      <c r="C143" s="215" t="s">
        <v>150</v>
      </c>
      <c r="D143" s="215" t="s">
        <v>130</v>
      </c>
      <c r="E143" s="216" t="s">
        <v>151</v>
      </c>
      <c r="F143" s="217" t="s">
        <v>152</v>
      </c>
      <c r="G143" s="218" t="s">
        <v>153</v>
      </c>
      <c r="H143" s="219">
        <v>44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41</v>
      </c>
      <c r="O143" s="91"/>
      <c r="P143" s="225">
        <f>O143*H143</f>
        <v>0</v>
      </c>
      <c r="Q143" s="225">
        <v>0.00029999999999999997</v>
      </c>
      <c r="R143" s="225">
        <f>Q143*H143</f>
        <v>0.013199999999999998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134</v>
      </c>
      <c r="AT143" s="227" t="s">
        <v>130</v>
      </c>
      <c r="AU143" s="227" t="s">
        <v>86</v>
      </c>
      <c r="AY143" s="17" t="s">
        <v>128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84</v>
      </c>
      <c r="BK143" s="228">
        <f>ROUND(I143*H143,2)</f>
        <v>0</v>
      </c>
      <c r="BL143" s="17" t="s">
        <v>134</v>
      </c>
      <c r="BM143" s="227" t="s">
        <v>154</v>
      </c>
    </row>
    <row r="144" s="13" customFormat="1">
      <c r="A144" s="13"/>
      <c r="B144" s="229"/>
      <c r="C144" s="230"/>
      <c r="D144" s="231" t="s">
        <v>136</v>
      </c>
      <c r="E144" s="232" t="s">
        <v>1</v>
      </c>
      <c r="F144" s="233" t="s">
        <v>155</v>
      </c>
      <c r="G144" s="230"/>
      <c r="H144" s="234">
        <v>44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136</v>
      </c>
      <c r="AU144" s="240" t="s">
        <v>86</v>
      </c>
      <c r="AV144" s="13" t="s">
        <v>86</v>
      </c>
      <c r="AW144" s="13" t="s">
        <v>32</v>
      </c>
      <c r="AX144" s="13" t="s">
        <v>84</v>
      </c>
      <c r="AY144" s="240" t="s">
        <v>128</v>
      </c>
    </row>
    <row r="145" s="2" customFormat="1" ht="33" customHeight="1">
      <c r="A145" s="38"/>
      <c r="B145" s="39"/>
      <c r="C145" s="215" t="s">
        <v>156</v>
      </c>
      <c r="D145" s="215" t="s">
        <v>130</v>
      </c>
      <c r="E145" s="216" t="s">
        <v>157</v>
      </c>
      <c r="F145" s="217" t="s">
        <v>158</v>
      </c>
      <c r="G145" s="218" t="s">
        <v>153</v>
      </c>
      <c r="H145" s="219">
        <v>44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41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134</v>
      </c>
      <c r="AT145" s="227" t="s">
        <v>130</v>
      </c>
      <c r="AU145" s="227" t="s">
        <v>86</v>
      </c>
      <c r="AY145" s="17" t="s">
        <v>128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84</v>
      </c>
      <c r="BK145" s="228">
        <f>ROUND(I145*H145,2)</f>
        <v>0</v>
      </c>
      <c r="BL145" s="17" t="s">
        <v>134</v>
      </c>
      <c r="BM145" s="227" t="s">
        <v>159</v>
      </c>
    </row>
    <row r="146" s="2" customFormat="1" ht="24.15" customHeight="1">
      <c r="A146" s="38"/>
      <c r="B146" s="39"/>
      <c r="C146" s="215" t="s">
        <v>160</v>
      </c>
      <c r="D146" s="215" t="s">
        <v>130</v>
      </c>
      <c r="E146" s="216" t="s">
        <v>161</v>
      </c>
      <c r="F146" s="217" t="s">
        <v>162</v>
      </c>
      <c r="G146" s="218" t="s">
        <v>147</v>
      </c>
      <c r="H146" s="219">
        <v>70.421999999999997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41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134</v>
      </c>
      <c r="AT146" s="227" t="s">
        <v>130</v>
      </c>
      <c r="AU146" s="227" t="s">
        <v>86</v>
      </c>
      <c r="AY146" s="17" t="s">
        <v>128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84</v>
      </c>
      <c r="BK146" s="228">
        <f>ROUND(I146*H146,2)</f>
        <v>0</v>
      </c>
      <c r="BL146" s="17" t="s">
        <v>134</v>
      </c>
      <c r="BM146" s="227" t="s">
        <v>163</v>
      </c>
    </row>
    <row r="147" s="13" customFormat="1">
      <c r="A147" s="13"/>
      <c r="B147" s="229"/>
      <c r="C147" s="230"/>
      <c r="D147" s="231" t="s">
        <v>136</v>
      </c>
      <c r="E147" s="232" t="s">
        <v>1</v>
      </c>
      <c r="F147" s="233" t="s">
        <v>164</v>
      </c>
      <c r="G147" s="230"/>
      <c r="H147" s="234">
        <v>42.107999999999997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136</v>
      </c>
      <c r="AU147" s="240" t="s">
        <v>86</v>
      </c>
      <c r="AV147" s="13" t="s">
        <v>86</v>
      </c>
      <c r="AW147" s="13" t="s">
        <v>32</v>
      </c>
      <c r="AX147" s="13" t="s">
        <v>76</v>
      </c>
      <c r="AY147" s="240" t="s">
        <v>128</v>
      </c>
    </row>
    <row r="148" s="13" customFormat="1">
      <c r="A148" s="13"/>
      <c r="B148" s="229"/>
      <c r="C148" s="230"/>
      <c r="D148" s="231" t="s">
        <v>136</v>
      </c>
      <c r="E148" s="232" t="s">
        <v>1</v>
      </c>
      <c r="F148" s="233" t="s">
        <v>165</v>
      </c>
      <c r="G148" s="230"/>
      <c r="H148" s="234">
        <v>28.314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136</v>
      </c>
      <c r="AU148" s="240" t="s">
        <v>86</v>
      </c>
      <c r="AV148" s="13" t="s">
        <v>86</v>
      </c>
      <c r="AW148" s="13" t="s">
        <v>32</v>
      </c>
      <c r="AX148" s="13" t="s">
        <v>76</v>
      </c>
      <c r="AY148" s="240" t="s">
        <v>128</v>
      </c>
    </row>
    <row r="149" s="14" customFormat="1">
      <c r="A149" s="14"/>
      <c r="B149" s="241"/>
      <c r="C149" s="242"/>
      <c r="D149" s="231" t="s">
        <v>136</v>
      </c>
      <c r="E149" s="243" t="s">
        <v>1</v>
      </c>
      <c r="F149" s="244" t="s">
        <v>166</v>
      </c>
      <c r="G149" s="242"/>
      <c r="H149" s="245">
        <v>70.421999999999997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136</v>
      </c>
      <c r="AU149" s="251" t="s">
        <v>86</v>
      </c>
      <c r="AV149" s="14" t="s">
        <v>134</v>
      </c>
      <c r="AW149" s="14" t="s">
        <v>32</v>
      </c>
      <c r="AX149" s="14" t="s">
        <v>84</v>
      </c>
      <c r="AY149" s="251" t="s">
        <v>128</v>
      </c>
    </row>
    <row r="150" s="2" customFormat="1" ht="24.15" customHeight="1">
      <c r="A150" s="38"/>
      <c r="B150" s="39"/>
      <c r="C150" s="215" t="s">
        <v>167</v>
      </c>
      <c r="D150" s="215" t="s">
        <v>130</v>
      </c>
      <c r="E150" s="216" t="s">
        <v>168</v>
      </c>
      <c r="F150" s="217" t="s">
        <v>169</v>
      </c>
      <c r="G150" s="218" t="s">
        <v>147</v>
      </c>
      <c r="H150" s="219">
        <v>70.421999999999997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41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134</v>
      </c>
      <c r="AT150" s="227" t="s">
        <v>130</v>
      </c>
      <c r="AU150" s="227" t="s">
        <v>86</v>
      </c>
      <c r="AY150" s="17" t="s">
        <v>128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84</v>
      </c>
      <c r="BK150" s="228">
        <f>ROUND(I150*H150,2)</f>
        <v>0</v>
      </c>
      <c r="BL150" s="17" t="s">
        <v>134</v>
      </c>
      <c r="BM150" s="227" t="s">
        <v>170</v>
      </c>
    </row>
    <row r="151" s="2" customFormat="1" ht="37.8" customHeight="1">
      <c r="A151" s="38"/>
      <c r="B151" s="39"/>
      <c r="C151" s="215" t="s">
        <v>171</v>
      </c>
      <c r="D151" s="215" t="s">
        <v>130</v>
      </c>
      <c r="E151" s="216" t="s">
        <v>172</v>
      </c>
      <c r="F151" s="217" t="s">
        <v>173</v>
      </c>
      <c r="G151" s="218" t="s">
        <v>147</v>
      </c>
      <c r="H151" s="219">
        <v>35.210999999999999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134</v>
      </c>
      <c r="AT151" s="227" t="s">
        <v>130</v>
      </c>
      <c r="AU151" s="227" t="s">
        <v>86</v>
      </c>
      <c r="AY151" s="17" t="s">
        <v>128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84</v>
      </c>
      <c r="BK151" s="228">
        <f>ROUND(I151*H151,2)</f>
        <v>0</v>
      </c>
      <c r="BL151" s="17" t="s">
        <v>134</v>
      </c>
      <c r="BM151" s="227" t="s">
        <v>174</v>
      </c>
    </row>
    <row r="152" s="2" customFormat="1" ht="37.8" customHeight="1">
      <c r="A152" s="38"/>
      <c r="B152" s="39"/>
      <c r="C152" s="215" t="s">
        <v>175</v>
      </c>
      <c r="D152" s="215" t="s">
        <v>130</v>
      </c>
      <c r="E152" s="216" t="s">
        <v>176</v>
      </c>
      <c r="F152" s="217" t="s">
        <v>177</v>
      </c>
      <c r="G152" s="218" t="s">
        <v>147</v>
      </c>
      <c r="H152" s="219">
        <v>105.633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41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134</v>
      </c>
      <c r="AT152" s="227" t="s">
        <v>130</v>
      </c>
      <c r="AU152" s="227" t="s">
        <v>86</v>
      </c>
      <c r="AY152" s="17" t="s">
        <v>128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84</v>
      </c>
      <c r="BK152" s="228">
        <f>ROUND(I152*H152,2)</f>
        <v>0</v>
      </c>
      <c r="BL152" s="17" t="s">
        <v>134</v>
      </c>
      <c r="BM152" s="227" t="s">
        <v>178</v>
      </c>
    </row>
    <row r="153" s="13" customFormat="1">
      <c r="A153" s="13"/>
      <c r="B153" s="229"/>
      <c r="C153" s="230"/>
      <c r="D153" s="231" t="s">
        <v>136</v>
      </c>
      <c r="E153" s="230"/>
      <c r="F153" s="233" t="s">
        <v>179</v>
      </c>
      <c r="G153" s="230"/>
      <c r="H153" s="234">
        <v>105.633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136</v>
      </c>
      <c r="AU153" s="240" t="s">
        <v>86</v>
      </c>
      <c r="AV153" s="13" t="s">
        <v>86</v>
      </c>
      <c r="AW153" s="13" t="s">
        <v>4</v>
      </c>
      <c r="AX153" s="13" t="s">
        <v>84</v>
      </c>
      <c r="AY153" s="240" t="s">
        <v>128</v>
      </c>
    </row>
    <row r="154" s="2" customFormat="1" ht="24.15" customHeight="1">
      <c r="A154" s="38"/>
      <c r="B154" s="39"/>
      <c r="C154" s="215" t="s">
        <v>180</v>
      </c>
      <c r="D154" s="215" t="s">
        <v>130</v>
      </c>
      <c r="E154" s="216" t="s">
        <v>181</v>
      </c>
      <c r="F154" s="217" t="s">
        <v>182</v>
      </c>
      <c r="G154" s="218" t="s">
        <v>147</v>
      </c>
      <c r="H154" s="219">
        <v>35.210999999999999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41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134</v>
      </c>
      <c r="AT154" s="227" t="s">
        <v>130</v>
      </c>
      <c r="AU154" s="227" t="s">
        <v>86</v>
      </c>
      <c r="AY154" s="17" t="s">
        <v>128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84</v>
      </c>
      <c r="BK154" s="228">
        <f>ROUND(I154*H154,2)</f>
        <v>0</v>
      </c>
      <c r="BL154" s="17" t="s">
        <v>134</v>
      </c>
      <c r="BM154" s="227" t="s">
        <v>183</v>
      </c>
    </row>
    <row r="155" s="2" customFormat="1" ht="24.15" customHeight="1">
      <c r="A155" s="38"/>
      <c r="B155" s="39"/>
      <c r="C155" s="215" t="s">
        <v>184</v>
      </c>
      <c r="D155" s="215" t="s">
        <v>130</v>
      </c>
      <c r="E155" s="216" t="s">
        <v>185</v>
      </c>
      <c r="F155" s="217" t="s">
        <v>186</v>
      </c>
      <c r="G155" s="218" t="s">
        <v>187</v>
      </c>
      <c r="H155" s="219">
        <v>66.900999999999996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41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134</v>
      </c>
      <c r="AT155" s="227" t="s">
        <v>130</v>
      </c>
      <c r="AU155" s="227" t="s">
        <v>86</v>
      </c>
      <c r="AY155" s="17" t="s">
        <v>128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84</v>
      </c>
      <c r="BK155" s="228">
        <f>ROUND(I155*H155,2)</f>
        <v>0</v>
      </c>
      <c r="BL155" s="17" t="s">
        <v>134</v>
      </c>
      <c r="BM155" s="227" t="s">
        <v>188</v>
      </c>
    </row>
    <row r="156" s="13" customFormat="1">
      <c r="A156" s="13"/>
      <c r="B156" s="229"/>
      <c r="C156" s="230"/>
      <c r="D156" s="231" t="s">
        <v>136</v>
      </c>
      <c r="E156" s="230"/>
      <c r="F156" s="233" t="s">
        <v>189</v>
      </c>
      <c r="G156" s="230"/>
      <c r="H156" s="234">
        <v>66.900999999999996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136</v>
      </c>
      <c r="AU156" s="240" t="s">
        <v>86</v>
      </c>
      <c r="AV156" s="13" t="s">
        <v>86</v>
      </c>
      <c r="AW156" s="13" t="s">
        <v>4</v>
      </c>
      <c r="AX156" s="13" t="s">
        <v>84</v>
      </c>
      <c r="AY156" s="240" t="s">
        <v>128</v>
      </c>
    </row>
    <row r="157" s="2" customFormat="1" ht="16.5" customHeight="1">
      <c r="A157" s="38"/>
      <c r="B157" s="39"/>
      <c r="C157" s="215" t="s">
        <v>190</v>
      </c>
      <c r="D157" s="215" t="s">
        <v>130</v>
      </c>
      <c r="E157" s="216" t="s">
        <v>191</v>
      </c>
      <c r="F157" s="217" t="s">
        <v>192</v>
      </c>
      <c r="G157" s="218" t="s">
        <v>147</v>
      </c>
      <c r="H157" s="219">
        <v>35.210999999999999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41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134</v>
      </c>
      <c r="AT157" s="227" t="s">
        <v>130</v>
      </c>
      <c r="AU157" s="227" t="s">
        <v>86</v>
      </c>
      <c r="AY157" s="17" t="s">
        <v>128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84</v>
      </c>
      <c r="BK157" s="228">
        <f>ROUND(I157*H157,2)</f>
        <v>0</v>
      </c>
      <c r="BL157" s="17" t="s">
        <v>134</v>
      </c>
      <c r="BM157" s="227" t="s">
        <v>193</v>
      </c>
    </row>
    <row r="158" s="2" customFormat="1" ht="24.15" customHeight="1">
      <c r="A158" s="38"/>
      <c r="B158" s="39"/>
      <c r="C158" s="215" t="s">
        <v>194</v>
      </c>
      <c r="D158" s="215" t="s">
        <v>130</v>
      </c>
      <c r="E158" s="216" t="s">
        <v>195</v>
      </c>
      <c r="F158" s="217" t="s">
        <v>196</v>
      </c>
      <c r="G158" s="218" t="s">
        <v>147</v>
      </c>
      <c r="H158" s="219">
        <v>35.210999999999999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41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134</v>
      </c>
      <c r="AT158" s="227" t="s">
        <v>130</v>
      </c>
      <c r="AU158" s="227" t="s">
        <v>86</v>
      </c>
      <c r="AY158" s="17" t="s">
        <v>128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84</v>
      </c>
      <c r="BK158" s="228">
        <f>ROUND(I158*H158,2)</f>
        <v>0</v>
      </c>
      <c r="BL158" s="17" t="s">
        <v>134</v>
      </c>
      <c r="BM158" s="227" t="s">
        <v>197</v>
      </c>
    </row>
    <row r="159" s="15" customFormat="1">
      <c r="A159" s="15"/>
      <c r="B159" s="252"/>
      <c r="C159" s="253"/>
      <c r="D159" s="231" t="s">
        <v>136</v>
      </c>
      <c r="E159" s="254" t="s">
        <v>1</v>
      </c>
      <c r="F159" s="255" t="s">
        <v>198</v>
      </c>
      <c r="G159" s="253"/>
      <c r="H159" s="254" t="s">
        <v>1</v>
      </c>
      <c r="I159" s="256"/>
      <c r="J159" s="253"/>
      <c r="K159" s="253"/>
      <c r="L159" s="257"/>
      <c r="M159" s="258"/>
      <c r="N159" s="259"/>
      <c r="O159" s="259"/>
      <c r="P159" s="259"/>
      <c r="Q159" s="259"/>
      <c r="R159" s="259"/>
      <c r="S159" s="259"/>
      <c r="T159" s="26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1" t="s">
        <v>136</v>
      </c>
      <c r="AU159" s="261" t="s">
        <v>86</v>
      </c>
      <c r="AV159" s="15" t="s">
        <v>84</v>
      </c>
      <c r="AW159" s="15" t="s">
        <v>32</v>
      </c>
      <c r="AX159" s="15" t="s">
        <v>76</v>
      </c>
      <c r="AY159" s="261" t="s">
        <v>128</v>
      </c>
    </row>
    <row r="160" s="13" customFormat="1">
      <c r="A160" s="13"/>
      <c r="B160" s="229"/>
      <c r="C160" s="230"/>
      <c r="D160" s="231" t="s">
        <v>136</v>
      </c>
      <c r="E160" s="232" t="s">
        <v>1</v>
      </c>
      <c r="F160" s="233" t="s">
        <v>199</v>
      </c>
      <c r="G160" s="230"/>
      <c r="H160" s="234">
        <v>35.210999999999999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136</v>
      </c>
      <c r="AU160" s="240" t="s">
        <v>86</v>
      </c>
      <c r="AV160" s="13" t="s">
        <v>86</v>
      </c>
      <c r="AW160" s="13" t="s">
        <v>32</v>
      </c>
      <c r="AX160" s="13" t="s">
        <v>84</v>
      </c>
      <c r="AY160" s="240" t="s">
        <v>128</v>
      </c>
    </row>
    <row r="161" s="2" customFormat="1" ht="24.15" customHeight="1">
      <c r="A161" s="38"/>
      <c r="B161" s="39"/>
      <c r="C161" s="215" t="s">
        <v>8</v>
      </c>
      <c r="D161" s="215" t="s">
        <v>130</v>
      </c>
      <c r="E161" s="216" t="s">
        <v>200</v>
      </c>
      <c r="F161" s="217" t="s">
        <v>201</v>
      </c>
      <c r="G161" s="218" t="s">
        <v>133</v>
      </c>
      <c r="H161" s="219">
        <v>45.375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41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134</v>
      </c>
      <c r="AT161" s="227" t="s">
        <v>130</v>
      </c>
      <c r="AU161" s="227" t="s">
        <v>86</v>
      </c>
      <c r="AY161" s="17" t="s">
        <v>128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84</v>
      </c>
      <c r="BK161" s="228">
        <f>ROUND(I161*H161,2)</f>
        <v>0</v>
      </c>
      <c r="BL161" s="17" t="s">
        <v>134</v>
      </c>
      <c r="BM161" s="227" t="s">
        <v>202</v>
      </c>
    </row>
    <row r="162" s="13" customFormat="1">
      <c r="A162" s="13"/>
      <c r="B162" s="229"/>
      <c r="C162" s="230"/>
      <c r="D162" s="231" t="s">
        <v>136</v>
      </c>
      <c r="E162" s="232" t="s">
        <v>1</v>
      </c>
      <c r="F162" s="233" t="s">
        <v>203</v>
      </c>
      <c r="G162" s="230"/>
      <c r="H162" s="234">
        <v>45.375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136</v>
      </c>
      <c r="AU162" s="240" t="s">
        <v>86</v>
      </c>
      <c r="AV162" s="13" t="s">
        <v>86</v>
      </c>
      <c r="AW162" s="13" t="s">
        <v>32</v>
      </c>
      <c r="AX162" s="13" t="s">
        <v>84</v>
      </c>
      <c r="AY162" s="240" t="s">
        <v>128</v>
      </c>
    </row>
    <row r="163" s="12" customFormat="1" ht="22.8" customHeight="1">
      <c r="A163" s="12"/>
      <c r="B163" s="199"/>
      <c r="C163" s="200"/>
      <c r="D163" s="201" t="s">
        <v>75</v>
      </c>
      <c r="E163" s="213" t="s">
        <v>86</v>
      </c>
      <c r="F163" s="213" t="s">
        <v>204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SUM(P164:P175)</f>
        <v>0</v>
      </c>
      <c r="Q163" s="207"/>
      <c r="R163" s="208">
        <f>SUM(R164:R175)</f>
        <v>46.234280599999998</v>
      </c>
      <c r="S163" s="207"/>
      <c r="T163" s="209">
        <f>SUM(T164:T175)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0" t="s">
        <v>84</v>
      </c>
      <c r="AT163" s="211" t="s">
        <v>75</v>
      </c>
      <c r="AU163" s="211" t="s">
        <v>84</v>
      </c>
      <c r="AY163" s="210" t="s">
        <v>128</v>
      </c>
      <c r="BK163" s="212">
        <f>SUM(BK164:BK175)</f>
        <v>0</v>
      </c>
    </row>
    <row r="164" s="2" customFormat="1" ht="33" customHeight="1">
      <c r="A164" s="38"/>
      <c r="B164" s="39"/>
      <c r="C164" s="215" t="s">
        <v>205</v>
      </c>
      <c r="D164" s="215" t="s">
        <v>130</v>
      </c>
      <c r="E164" s="216" t="s">
        <v>206</v>
      </c>
      <c r="F164" s="217" t="s">
        <v>207</v>
      </c>
      <c r="G164" s="218" t="s">
        <v>133</v>
      </c>
      <c r="H164" s="219">
        <v>72.599999999999994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41</v>
      </c>
      <c r="O164" s="91"/>
      <c r="P164" s="225">
        <f>O164*H164</f>
        <v>0</v>
      </c>
      <c r="Q164" s="225">
        <v>0.00031</v>
      </c>
      <c r="R164" s="225">
        <f>Q164*H164</f>
        <v>0.022505999999999998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134</v>
      </c>
      <c r="AT164" s="227" t="s">
        <v>130</v>
      </c>
      <c r="AU164" s="227" t="s">
        <v>86</v>
      </c>
      <c r="AY164" s="17" t="s">
        <v>128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84</v>
      </c>
      <c r="BK164" s="228">
        <f>ROUND(I164*H164,2)</f>
        <v>0</v>
      </c>
      <c r="BL164" s="17" t="s">
        <v>134</v>
      </c>
      <c r="BM164" s="227" t="s">
        <v>208</v>
      </c>
    </row>
    <row r="165" s="13" customFormat="1">
      <c r="A165" s="13"/>
      <c r="B165" s="229"/>
      <c r="C165" s="230"/>
      <c r="D165" s="231" t="s">
        <v>136</v>
      </c>
      <c r="E165" s="232" t="s">
        <v>1</v>
      </c>
      <c r="F165" s="233" t="s">
        <v>209</v>
      </c>
      <c r="G165" s="230"/>
      <c r="H165" s="234">
        <v>72.599999999999994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136</v>
      </c>
      <c r="AU165" s="240" t="s">
        <v>86</v>
      </c>
      <c r="AV165" s="13" t="s">
        <v>86</v>
      </c>
      <c r="AW165" s="13" t="s">
        <v>32</v>
      </c>
      <c r="AX165" s="13" t="s">
        <v>84</v>
      </c>
      <c r="AY165" s="240" t="s">
        <v>128</v>
      </c>
    </row>
    <row r="166" s="2" customFormat="1" ht="24.15" customHeight="1">
      <c r="A166" s="38"/>
      <c r="B166" s="39"/>
      <c r="C166" s="262" t="s">
        <v>210</v>
      </c>
      <c r="D166" s="262" t="s">
        <v>211</v>
      </c>
      <c r="E166" s="263" t="s">
        <v>212</v>
      </c>
      <c r="F166" s="264" t="s">
        <v>213</v>
      </c>
      <c r="G166" s="265" t="s">
        <v>133</v>
      </c>
      <c r="H166" s="266">
        <v>85.995000000000005</v>
      </c>
      <c r="I166" s="267"/>
      <c r="J166" s="268">
        <f>ROUND(I166*H166,2)</f>
        <v>0</v>
      </c>
      <c r="K166" s="269"/>
      <c r="L166" s="270"/>
      <c r="M166" s="271" t="s">
        <v>1</v>
      </c>
      <c r="N166" s="272" t="s">
        <v>41</v>
      </c>
      <c r="O166" s="91"/>
      <c r="P166" s="225">
        <f>O166*H166</f>
        <v>0</v>
      </c>
      <c r="Q166" s="225">
        <v>0.00029999999999999997</v>
      </c>
      <c r="R166" s="225">
        <f>Q166*H166</f>
        <v>0.025798499999999999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167</v>
      </c>
      <c r="AT166" s="227" t="s">
        <v>211</v>
      </c>
      <c r="AU166" s="227" t="s">
        <v>86</v>
      </c>
      <c r="AY166" s="17" t="s">
        <v>128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84</v>
      </c>
      <c r="BK166" s="228">
        <f>ROUND(I166*H166,2)</f>
        <v>0</v>
      </c>
      <c r="BL166" s="17" t="s">
        <v>134</v>
      </c>
      <c r="BM166" s="227" t="s">
        <v>214</v>
      </c>
    </row>
    <row r="167" s="13" customFormat="1">
      <c r="A167" s="13"/>
      <c r="B167" s="229"/>
      <c r="C167" s="230"/>
      <c r="D167" s="231" t="s">
        <v>136</v>
      </c>
      <c r="E167" s="230"/>
      <c r="F167" s="233" t="s">
        <v>215</v>
      </c>
      <c r="G167" s="230"/>
      <c r="H167" s="234">
        <v>85.995000000000005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136</v>
      </c>
      <c r="AU167" s="240" t="s">
        <v>86</v>
      </c>
      <c r="AV167" s="13" t="s">
        <v>86</v>
      </c>
      <c r="AW167" s="13" t="s">
        <v>4</v>
      </c>
      <c r="AX167" s="13" t="s">
        <v>84</v>
      </c>
      <c r="AY167" s="240" t="s">
        <v>128</v>
      </c>
    </row>
    <row r="168" s="2" customFormat="1" ht="16.5" customHeight="1">
      <c r="A168" s="38"/>
      <c r="B168" s="39"/>
      <c r="C168" s="215" t="s">
        <v>216</v>
      </c>
      <c r="D168" s="215" t="s">
        <v>130</v>
      </c>
      <c r="E168" s="216" t="s">
        <v>217</v>
      </c>
      <c r="F168" s="217" t="s">
        <v>218</v>
      </c>
      <c r="G168" s="218" t="s">
        <v>147</v>
      </c>
      <c r="H168" s="219">
        <v>9.0749999999999993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41</v>
      </c>
      <c r="O168" s="91"/>
      <c r="P168" s="225">
        <f>O168*H168</f>
        <v>0</v>
      </c>
      <c r="Q168" s="225">
        <v>1.6299999999999999</v>
      </c>
      <c r="R168" s="225">
        <f>Q168*H168</f>
        <v>14.792249999999998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134</v>
      </c>
      <c r="AT168" s="227" t="s">
        <v>130</v>
      </c>
      <c r="AU168" s="227" t="s">
        <v>86</v>
      </c>
      <c r="AY168" s="17" t="s">
        <v>128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84</v>
      </c>
      <c r="BK168" s="228">
        <f>ROUND(I168*H168,2)</f>
        <v>0</v>
      </c>
      <c r="BL168" s="17" t="s">
        <v>134</v>
      </c>
      <c r="BM168" s="227" t="s">
        <v>219</v>
      </c>
    </row>
    <row r="169" s="13" customFormat="1">
      <c r="A169" s="13"/>
      <c r="B169" s="229"/>
      <c r="C169" s="230"/>
      <c r="D169" s="231" t="s">
        <v>136</v>
      </c>
      <c r="E169" s="232" t="s">
        <v>1</v>
      </c>
      <c r="F169" s="233" t="s">
        <v>220</v>
      </c>
      <c r="G169" s="230"/>
      <c r="H169" s="234">
        <v>9.0749999999999993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136</v>
      </c>
      <c r="AU169" s="240" t="s">
        <v>86</v>
      </c>
      <c r="AV169" s="13" t="s">
        <v>86</v>
      </c>
      <c r="AW169" s="13" t="s">
        <v>32</v>
      </c>
      <c r="AX169" s="13" t="s">
        <v>84</v>
      </c>
      <c r="AY169" s="240" t="s">
        <v>128</v>
      </c>
    </row>
    <row r="170" s="2" customFormat="1" ht="24.15" customHeight="1">
      <c r="A170" s="38"/>
      <c r="B170" s="39"/>
      <c r="C170" s="215" t="s">
        <v>221</v>
      </c>
      <c r="D170" s="215" t="s">
        <v>130</v>
      </c>
      <c r="E170" s="216" t="s">
        <v>222</v>
      </c>
      <c r="F170" s="217" t="s">
        <v>223</v>
      </c>
      <c r="G170" s="218" t="s">
        <v>153</v>
      </c>
      <c r="H170" s="219">
        <v>36.299999999999997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41</v>
      </c>
      <c r="O170" s="91"/>
      <c r="P170" s="225">
        <f>O170*H170</f>
        <v>0</v>
      </c>
      <c r="Q170" s="225">
        <v>0.00033</v>
      </c>
      <c r="R170" s="225">
        <f>Q170*H170</f>
        <v>0.011978999999999998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134</v>
      </c>
      <c r="AT170" s="227" t="s">
        <v>130</v>
      </c>
      <c r="AU170" s="227" t="s">
        <v>86</v>
      </c>
      <c r="AY170" s="17" t="s">
        <v>128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84</v>
      </c>
      <c r="BK170" s="228">
        <f>ROUND(I170*H170,2)</f>
        <v>0</v>
      </c>
      <c r="BL170" s="17" t="s">
        <v>134</v>
      </c>
      <c r="BM170" s="227" t="s">
        <v>224</v>
      </c>
    </row>
    <row r="171" s="2" customFormat="1" ht="24.15" customHeight="1">
      <c r="A171" s="38"/>
      <c r="B171" s="39"/>
      <c r="C171" s="215" t="s">
        <v>225</v>
      </c>
      <c r="D171" s="215" t="s">
        <v>130</v>
      </c>
      <c r="E171" s="216" t="s">
        <v>226</v>
      </c>
      <c r="F171" s="217" t="s">
        <v>227</v>
      </c>
      <c r="G171" s="218" t="s">
        <v>147</v>
      </c>
      <c r="H171" s="219">
        <v>9.0749999999999993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41</v>
      </c>
      <c r="O171" s="91"/>
      <c r="P171" s="225">
        <f>O171*H171</f>
        <v>0</v>
      </c>
      <c r="Q171" s="225">
        <v>2.1600000000000001</v>
      </c>
      <c r="R171" s="225">
        <f>Q171*H171</f>
        <v>19.602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134</v>
      </c>
      <c r="AT171" s="227" t="s">
        <v>130</v>
      </c>
      <c r="AU171" s="227" t="s">
        <v>86</v>
      </c>
      <c r="AY171" s="17" t="s">
        <v>128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84</v>
      </c>
      <c r="BK171" s="228">
        <f>ROUND(I171*H171,2)</f>
        <v>0</v>
      </c>
      <c r="BL171" s="17" t="s">
        <v>134</v>
      </c>
      <c r="BM171" s="227" t="s">
        <v>228</v>
      </c>
    </row>
    <row r="172" s="13" customFormat="1">
      <c r="A172" s="13"/>
      <c r="B172" s="229"/>
      <c r="C172" s="230"/>
      <c r="D172" s="231" t="s">
        <v>136</v>
      </c>
      <c r="E172" s="232" t="s">
        <v>1</v>
      </c>
      <c r="F172" s="233" t="s">
        <v>229</v>
      </c>
      <c r="G172" s="230"/>
      <c r="H172" s="234">
        <v>9.0749999999999993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136</v>
      </c>
      <c r="AU172" s="240" t="s">
        <v>86</v>
      </c>
      <c r="AV172" s="13" t="s">
        <v>86</v>
      </c>
      <c r="AW172" s="13" t="s">
        <v>32</v>
      </c>
      <c r="AX172" s="13" t="s">
        <v>84</v>
      </c>
      <c r="AY172" s="240" t="s">
        <v>128</v>
      </c>
    </row>
    <row r="173" s="2" customFormat="1" ht="24.15" customHeight="1">
      <c r="A173" s="38"/>
      <c r="B173" s="39"/>
      <c r="C173" s="215" t="s">
        <v>7</v>
      </c>
      <c r="D173" s="215" t="s">
        <v>130</v>
      </c>
      <c r="E173" s="216" t="s">
        <v>230</v>
      </c>
      <c r="F173" s="217" t="s">
        <v>231</v>
      </c>
      <c r="G173" s="218" t="s">
        <v>147</v>
      </c>
      <c r="H173" s="219">
        <v>4.7649999999999997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41</v>
      </c>
      <c r="O173" s="91"/>
      <c r="P173" s="225">
        <f>O173*H173</f>
        <v>0</v>
      </c>
      <c r="Q173" s="225">
        <v>2.47214</v>
      </c>
      <c r="R173" s="225">
        <f>Q173*H173</f>
        <v>11.7797471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134</v>
      </c>
      <c r="AT173" s="227" t="s">
        <v>130</v>
      </c>
      <c r="AU173" s="227" t="s">
        <v>86</v>
      </c>
      <c r="AY173" s="17" t="s">
        <v>128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84</v>
      </c>
      <c r="BK173" s="228">
        <f>ROUND(I173*H173,2)</f>
        <v>0</v>
      </c>
      <c r="BL173" s="17" t="s">
        <v>134</v>
      </c>
      <c r="BM173" s="227" t="s">
        <v>232</v>
      </c>
    </row>
    <row r="174" s="13" customFormat="1">
      <c r="A174" s="13"/>
      <c r="B174" s="229"/>
      <c r="C174" s="230"/>
      <c r="D174" s="231" t="s">
        <v>136</v>
      </c>
      <c r="E174" s="232" t="s">
        <v>1</v>
      </c>
      <c r="F174" s="233" t="s">
        <v>233</v>
      </c>
      <c r="G174" s="230"/>
      <c r="H174" s="234">
        <v>4.5380000000000003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136</v>
      </c>
      <c r="AU174" s="240" t="s">
        <v>86</v>
      </c>
      <c r="AV174" s="13" t="s">
        <v>86</v>
      </c>
      <c r="AW174" s="13" t="s">
        <v>32</v>
      </c>
      <c r="AX174" s="13" t="s">
        <v>84</v>
      </c>
      <c r="AY174" s="240" t="s">
        <v>128</v>
      </c>
    </row>
    <row r="175" s="13" customFormat="1">
      <c r="A175" s="13"/>
      <c r="B175" s="229"/>
      <c r="C175" s="230"/>
      <c r="D175" s="231" t="s">
        <v>136</v>
      </c>
      <c r="E175" s="230"/>
      <c r="F175" s="233" t="s">
        <v>234</v>
      </c>
      <c r="G175" s="230"/>
      <c r="H175" s="234">
        <v>4.7649999999999997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136</v>
      </c>
      <c r="AU175" s="240" t="s">
        <v>86</v>
      </c>
      <c r="AV175" s="13" t="s">
        <v>86</v>
      </c>
      <c r="AW175" s="13" t="s">
        <v>4</v>
      </c>
      <c r="AX175" s="13" t="s">
        <v>84</v>
      </c>
      <c r="AY175" s="240" t="s">
        <v>128</v>
      </c>
    </row>
    <row r="176" s="12" customFormat="1" ht="22.8" customHeight="1">
      <c r="A176" s="12"/>
      <c r="B176" s="199"/>
      <c r="C176" s="200"/>
      <c r="D176" s="201" t="s">
        <v>75</v>
      </c>
      <c r="E176" s="213" t="s">
        <v>141</v>
      </c>
      <c r="F176" s="213" t="s">
        <v>235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SUM(P177:P196)</f>
        <v>0</v>
      </c>
      <c r="Q176" s="207"/>
      <c r="R176" s="208">
        <f>SUM(R177:R196)</f>
        <v>1.6892028099999998</v>
      </c>
      <c r="S176" s="207"/>
      <c r="T176" s="209">
        <f>SUM(T177:T196)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84</v>
      </c>
      <c r="AT176" s="211" t="s">
        <v>75</v>
      </c>
      <c r="AU176" s="211" t="s">
        <v>84</v>
      </c>
      <c r="AY176" s="210" t="s">
        <v>128</v>
      </c>
      <c r="BK176" s="212">
        <f>SUM(BK177:BK196)</f>
        <v>0</v>
      </c>
    </row>
    <row r="177" s="2" customFormat="1" ht="24.15" customHeight="1">
      <c r="A177" s="38"/>
      <c r="B177" s="39"/>
      <c r="C177" s="215" t="s">
        <v>236</v>
      </c>
      <c r="D177" s="215" t="s">
        <v>130</v>
      </c>
      <c r="E177" s="216" t="s">
        <v>237</v>
      </c>
      <c r="F177" s="217" t="s">
        <v>238</v>
      </c>
      <c r="G177" s="218" t="s">
        <v>153</v>
      </c>
      <c r="H177" s="219">
        <v>0.5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41</v>
      </c>
      <c r="O177" s="91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134</v>
      </c>
      <c r="AT177" s="227" t="s">
        <v>130</v>
      </c>
      <c r="AU177" s="227" t="s">
        <v>86</v>
      </c>
      <c r="AY177" s="17" t="s">
        <v>128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84</v>
      </c>
      <c r="BK177" s="228">
        <f>ROUND(I177*H177,2)</f>
        <v>0</v>
      </c>
      <c r="BL177" s="17" t="s">
        <v>134</v>
      </c>
      <c r="BM177" s="227" t="s">
        <v>239</v>
      </c>
    </row>
    <row r="178" s="13" customFormat="1">
      <c r="A178" s="13"/>
      <c r="B178" s="229"/>
      <c r="C178" s="230"/>
      <c r="D178" s="231" t="s">
        <v>136</v>
      </c>
      <c r="E178" s="232" t="s">
        <v>1</v>
      </c>
      <c r="F178" s="233" t="s">
        <v>240</v>
      </c>
      <c r="G178" s="230"/>
      <c r="H178" s="234">
        <v>0.5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136</v>
      </c>
      <c r="AU178" s="240" t="s">
        <v>86</v>
      </c>
      <c r="AV178" s="13" t="s">
        <v>86</v>
      </c>
      <c r="AW178" s="13" t="s">
        <v>32</v>
      </c>
      <c r="AX178" s="13" t="s">
        <v>84</v>
      </c>
      <c r="AY178" s="240" t="s">
        <v>128</v>
      </c>
    </row>
    <row r="179" s="2" customFormat="1" ht="16.5" customHeight="1">
      <c r="A179" s="38"/>
      <c r="B179" s="39"/>
      <c r="C179" s="262" t="s">
        <v>241</v>
      </c>
      <c r="D179" s="262" t="s">
        <v>211</v>
      </c>
      <c r="E179" s="263" t="s">
        <v>242</v>
      </c>
      <c r="F179" s="264" t="s">
        <v>243</v>
      </c>
      <c r="G179" s="265" t="s">
        <v>153</v>
      </c>
      <c r="H179" s="266">
        <v>0.505</v>
      </c>
      <c r="I179" s="267"/>
      <c r="J179" s="268">
        <f>ROUND(I179*H179,2)</f>
        <v>0</v>
      </c>
      <c r="K179" s="269"/>
      <c r="L179" s="270"/>
      <c r="M179" s="271" t="s">
        <v>1</v>
      </c>
      <c r="N179" s="272" t="s">
        <v>41</v>
      </c>
      <c r="O179" s="91"/>
      <c r="P179" s="225">
        <f>O179*H179</f>
        <v>0</v>
      </c>
      <c r="Q179" s="225">
        <v>0.00172</v>
      </c>
      <c r="R179" s="225">
        <f>Q179*H179</f>
        <v>0.00086859999999999997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167</v>
      </c>
      <c r="AT179" s="227" t="s">
        <v>211</v>
      </c>
      <c r="AU179" s="227" t="s">
        <v>86</v>
      </c>
      <c r="AY179" s="17" t="s">
        <v>128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84</v>
      </c>
      <c r="BK179" s="228">
        <f>ROUND(I179*H179,2)</f>
        <v>0</v>
      </c>
      <c r="BL179" s="17" t="s">
        <v>134</v>
      </c>
      <c r="BM179" s="227" t="s">
        <v>244</v>
      </c>
    </row>
    <row r="180" s="13" customFormat="1">
      <c r="A180" s="13"/>
      <c r="B180" s="229"/>
      <c r="C180" s="230"/>
      <c r="D180" s="231" t="s">
        <v>136</v>
      </c>
      <c r="E180" s="230"/>
      <c r="F180" s="233" t="s">
        <v>245</v>
      </c>
      <c r="G180" s="230"/>
      <c r="H180" s="234">
        <v>0.505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136</v>
      </c>
      <c r="AU180" s="240" t="s">
        <v>86</v>
      </c>
      <c r="AV180" s="13" t="s">
        <v>86</v>
      </c>
      <c r="AW180" s="13" t="s">
        <v>4</v>
      </c>
      <c r="AX180" s="13" t="s">
        <v>84</v>
      </c>
      <c r="AY180" s="240" t="s">
        <v>128</v>
      </c>
    </row>
    <row r="181" s="2" customFormat="1" ht="24.15" customHeight="1">
      <c r="A181" s="38"/>
      <c r="B181" s="39"/>
      <c r="C181" s="215" t="s">
        <v>246</v>
      </c>
      <c r="D181" s="215" t="s">
        <v>130</v>
      </c>
      <c r="E181" s="216" t="s">
        <v>247</v>
      </c>
      <c r="F181" s="217" t="s">
        <v>248</v>
      </c>
      <c r="G181" s="218" t="s">
        <v>147</v>
      </c>
      <c r="H181" s="219">
        <v>23.594999999999999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41</v>
      </c>
      <c r="O181" s="91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134</v>
      </c>
      <c r="AT181" s="227" t="s">
        <v>130</v>
      </c>
      <c r="AU181" s="227" t="s">
        <v>86</v>
      </c>
      <c r="AY181" s="17" t="s">
        <v>128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84</v>
      </c>
      <c r="BK181" s="228">
        <f>ROUND(I181*H181,2)</f>
        <v>0</v>
      </c>
      <c r="BL181" s="17" t="s">
        <v>134</v>
      </c>
      <c r="BM181" s="227" t="s">
        <v>249</v>
      </c>
    </row>
    <row r="182" s="13" customFormat="1">
      <c r="A182" s="13"/>
      <c r="B182" s="229"/>
      <c r="C182" s="230"/>
      <c r="D182" s="231" t="s">
        <v>136</v>
      </c>
      <c r="E182" s="232" t="s">
        <v>1</v>
      </c>
      <c r="F182" s="233" t="s">
        <v>250</v>
      </c>
      <c r="G182" s="230"/>
      <c r="H182" s="234">
        <v>10.436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136</v>
      </c>
      <c r="AU182" s="240" t="s">
        <v>86</v>
      </c>
      <c r="AV182" s="13" t="s">
        <v>86</v>
      </c>
      <c r="AW182" s="13" t="s">
        <v>32</v>
      </c>
      <c r="AX182" s="13" t="s">
        <v>76</v>
      </c>
      <c r="AY182" s="240" t="s">
        <v>128</v>
      </c>
    </row>
    <row r="183" s="13" customFormat="1">
      <c r="A183" s="13"/>
      <c r="B183" s="229"/>
      <c r="C183" s="230"/>
      <c r="D183" s="231" t="s">
        <v>136</v>
      </c>
      <c r="E183" s="232" t="s">
        <v>1</v>
      </c>
      <c r="F183" s="233" t="s">
        <v>251</v>
      </c>
      <c r="G183" s="230"/>
      <c r="H183" s="234">
        <v>13.159000000000001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136</v>
      </c>
      <c r="AU183" s="240" t="s">
        <v>86</v>
      </c>
      <c r="AV183" s="13" t="s">
        <v>86</v>
      </c>
      <c r="AW183" s="13" t="s">
        <v>32</v>
      </c>
      <c r="AX183" s="13" t="s">
        <v>76</v>
      </c>
      <c r="AY183" s="240" t="s">
        <v>128</v>
      </c>
    </row>
    <row r="184" s="14" customFormat="1">
      <c r="A184" s="14"/>
      <c r="B184" s="241"/>
      <c r="C184" s="242"/>
      <c r="D184" s="231" t="s">
        <v>136</v>
      </c>
      <c r="E184" s="243" t="s">
        <v>1</v>
      </c>
      <c r="F184" s="244" t="s">
        <v>166</v>
      </c>
      <c r="G184" s="242"/>
      <c r="H184" s="245">
        <v>23.594999999999999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136</v>
      </c>
      <c r="AU184" s="251" t="s">
        <v>86</v>
      </c>
      <c r="AV184" s="14" t="s">
        <v>134</v>
      </c>
      <c r="AW184" s="14" t="s">
        <v>32</v>
      </c>
      <c r="AX184" s="14" t="s">
        <v>84</v>
      </c>
      <c r="AY184" s="251" t="s">
        <v>128</v>
      </c>
    </row>
    <row r="185" s="2" customFormat="1" ht="24.15" customHeight="1">
      <c r="A185" s="38"/>
      <c r="B185" s="39"/>
      <c r="C185" s="215" t="s">
        <v>252</v>
      </c>
      <c r="D185" s="215" t="s">
        <v>130</v>
      </c>
      <c r="E185" s="216" t="s">
        <v>253</v>
      </c>
      <c r="F185" s="217" t="s">
        <v>254</v>
      </c>
      <c r="G185" s="218" t="s">
        <v>133</v>
      </c>
      <c r="H185" s="219">
        <v>115.645</v>
      </c>
      <c r="I185" s="220"/>
      <c r="J185" s="221">
        <f>ROUND(I185*H185,2)</f>
        <v>0</v>
      </c>
      <c r="K185" s="222"/>
      <c r="L185" s="44"/>
      <c r="M185" s="223" t="s">
        <v>1</v>
      </c>
      <c r="N185" s="224" t="s">
        <v>41</v>
      </c>
      <c r="O185" s="91"/>
      <c r="P185" s="225">
        <f>O185*H185</f>
        <v>0</v>
      </c>
      <c r="Q185" s="225">
        <v>0.0023700000000000001</v>
      </c>
      <c r="R185" s="225">
        <f>Q185*H185</f>
        <v>0.27407865000000003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134</v>
      </c>
      <c r="AT185" s="227" t="s">
        <v>130</v>
      </c>
      <c r="AU185" s="227" t="s">
        <v>86</v>
      </c>
      <c r="AY185" s="17" t="s">
        <v>128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84</v>
      </c>
      <c r="BK185" s="228">
        <f>ROUND(I185*H185,2)</f>
        <v>0</v>
      </c>
      <c r="BL185" s="17" t="s">
        <v>134</v>
      </c>
      <c r="BM185" s="227" t="s">
        <v>255</v>
      </c>
    </row>
    <row r="186" s="13" customFormat="1">
      <c r="A186" s="13"/>
      <c r="B186" s="229"/>
      <c r="C186" s="230"/>
      <c r="D186" s="231" t="s">
        <v>136</v>
      </c>
      <c r="E186" s="232" t="s">
        <v>1</v>
      </c>
      <c r="F186" s="233" t="s">
        <v>256</v>
      </c>
      <c r="G186" s="230"/>
      <c r="H186" s="234">
        <v>114.345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136</v>
      </c>
      <c r="AU186" s="240" t="s">
        <v>86</v>
      </c>
      <c r="AV186" s="13" t="s">
        <v>86</v>
      </c>
      <c r="AW186" s="13" t="s">
        <v>32</v>
      </c>
      <c r="AX186" s="13" t="s">
        <v>76</v>
      </c>
      <c r="AY186" s="240" t="s">
        <v>128</v>
      </c>
    </row>
    <row r="187" s="13" customFormat="1">
      <c r="A187" s="13"/>
      <c r="B187" s="229"/>
      <c r="C187" s="230"/>
      <c r="D187" s="231" t="s">
        <v>136</v>
      </c>
      <c r="E187" s="232" t="s">
        <v>1</v>
      </c>
      <c r="F187" s="233" t="s">
        <v>257</v>
      </c>
      <c r="G187" s="230"/>
      <c r="H187" s="234">
        <v>0.57499999999999996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136</v>
      </c>
      <c r="AU187" s="240" t="s">
        <v>86</v>
      </c>
      <c r="AV187" s="13" t="s">
        <v>86</v>
      </c>
      <c r="AW187" s="13" t="s">
        <v>32</v>
      </c>
      <c r="AX187" s="13" t="s">
        <v>76</v>
      </c>
      <c r="AY187" s="240" t="s">
        <v>128</v>
      </c>
    </row>
    <row r="188" s="13" customFormat="1">
      <c r="A188" s="13"/>
      <c r="B188" s="229"/>
      <c r="C188" s="230"/>
      <c r="D188" s="231" t="s">
        <v>136</v>
      </c>
      <c r="E188" s="232" t="s">
        <v>1</v>
      </c>
      <c r="F188" s="233" t="s">
        <v>258</v>
      </c>
      <c r="G188" s="230"/>
      <c r="H188" s="234">
        <v>0.72499999999999998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136</v>
      </c>
      <c r="AU188" s="240" t="s">
        <v>86</v>
      </c>
      <c r="AV188" s="13" t="s">
        <v>86</v>
      </c>
      <c r="AW188" s="13" t="s">
        <v>32</v>
      </c>
      <c r="AX188" s="13" t="s">
        <v>76</v>
      </c>
      <c r="AY188" s="240" t="s">
        <v>128</v>
      </c>
    </row>
    <row r="189" s="14" customFormat="1">
      <c r="A189" s="14"/>
      <c r="B189" s="241"/>
      <c r="C189" s="242"/>
      <c r="D189" s="231" t="s">
        <v>136</v>
      </c>
      <c r="E189" s="243" t="s">
        <v>1</v>
      </c>
      <c r="F189" s="244" t="s">
        <v>166</v>
      </c>
      <c r="G189" s="242"/>
      <c r="H189" s="245">
        <v>115.645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136</v>
      </c>
      <c r="AU189" s="251" t="s">
        <v>86</v>
      </c>
      <c r="AV189" s="14" t="s">
        <v>134</v>
      </c>
      <c r="AW189" s="14" t="s">
        <v>32</v>
      </c>
      <c r="AX189" s="14" t="s">
        <v>84</v>
      </c>
      <c r="AY189" s="251" t="s">
        <v>128</v>
      </c>
    </row>
    <row r="190" s="2" customFormat="1" ht="24.15" customHeight="1">
      <c r="A190" s="38"/>
      <c r="B190" s="39"/>
      <c r="C190" s="215" t="s">
        <v>259</v>
      </c>
      <c r="D190" s="215" t="s">
        <v>130</v>
      </c>
      <c r="E190" s="216" t="s">
        <v>260</v>
      </c>
      <c r="F190" s="217" t="s">
        <v>261</v>
      </c>
      <c r="G190" s="218" t="s">
        <v>133</v>
      </c>
      <c r="H190" s="219">
        <v>115.645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41</v>
      </c>
      <c r="O190" s="91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134</v>
      </c>
      <c r="AT190" s="227" t="s">
        <v>130</v>
      </c>
      <c r="AU190" s="227" t="s">
        <v>86</v>
      </c>
      <c r="AY190" s="17" t="s">
        <v>128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84</v>
      </c>
      <c r="BK190" s="228">
        <f>ROUND(I190*H190,2)</f>
        <v>0</v>
      </c>
      <c r="BL190" s="17" t="s">
        <v>134</v>
      </c>
      <c r="BM190" s="227" t="s">
        <v>262</v>
      </c>
    </row>
    <row r="191" s="2" customFormat="1" ht="16.5" customHeight="1">
      <c r="A191" s="38"/>
      <c r="B191" s="39"/>
      <c r="C191" s="215" t="s">
        <v>263</v>
      </c>
      <c r="D191" s="215" t="s">
        <v>130</v>
      </c>
      <c r="E191" s="216" t="s">
        <v>264</v>
      </c>
      <c r="F191" s="217" t="s">
        <v>265</v>
      </c>
      <c r="G191" s="218" t="s">
        <v>133</v>
      </c>
      <c r="H191" s="219">
        <v>52.634999999999998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41</v>
      </c>
      <c r="O191" s="91"/>
      <c r="P191" s="225">
        <f>O191*H191</f>
        <v>0</v>
      </c>
      <c r="Q191" s="225">
        <v>0.0025000000000000001</v>
      </c>
      <c r="R191" s="225">
        <f>Q191*H191</f>
        <v>0.1315875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134</v>
      </c>
      <c r="AT191" s="227" t="s">
        <v>130</v>
      </c>
      <c r="AU191" s="227" t="s">
        <v>86</v>
      </c>
      <c r="AY191" s="17" t="s">
        <v>128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84</v>
      </c>
      <c r="BK191" s="228">
        <f>ROUND(I191*H191,2)</f>
        <v>0</v>
      </c>
      <c r="BL191" s="17" t="s">
        <v>134</v>
      </c>
      <c r="BM191" s="227" t="s">
        <v>266</v>
      </c>
    </row>
    <row r="192" s="13" customFormat="1">
      <c r="A192" s="13"/>
      <c r="B192" s="229"/>
      <c r="C192" s="230"/>
      <c r="D192" s="231" t="s">
        <v>136</v>
      </c>
      <c r="E192" s="232" t="s">
        <v>1</v>
      </c>
      <c r="F192" s="233" t="s">
        <v>267</v>
      </c>
      <c r="G192" s="230"/>
      <c r="H192" s="234">
        <v>52.634999999999998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136</v>
      </c>
      <c r="AU192" s="240" t="s">
        <v>86</v>
      </c>
      <c r="AV192" s="13" t="s">
        <v>86</v>
      </c>
      <c r="AW192" s="13" t="s">
        <v>32</v>
      </c>
      <c r="AX192" s="13" t="s">
        <v>84</v>
      </c>
      <c r="AY192" s="240" t="s">
        <v>128</v>
      </c>
    </row>
    <row r="193" s="2" customFormat="1" ht="24.15" customHeight="1">
      <c r="A193" s="38"/>
      <c r="B193" s="39"/>
      <c r="C193" s="215" t="s">
        <v>268</v>
      </c>
      <c r="D193" s="215" t="s">
        <v>130</v>
      </c>
      <c r="E193" s="216" t="s">
        <v>269</v>
      </c>
      <c r="F193" s="217" t="s">
        <v>270</v>
      </c>
      <c r="G193" s="218" t="s">
        <v>187</v>
      </c>
      <c r="H193" s="219">
        <v>0.60199999999999998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41</v>
      </c>
      <c r="O193" s="91"/>
      <c r="P193" s="225">
        <f>O193*H193</f>
        <v>0</v>
      </c>
      <c r="Q193" s="225">
        <v>1.04359</v>
      </c>
      <c r="R193" s="225">
        <f>Q193*H193</f>
        <v>0.62824117999999995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134</v>
      </c>
      <c r="AT193" s="227" t="s">
        <v>130</v>
      </c>
      <c r="AU193" s="227" t="s">
        <v>86</v>
      </c>
      <c r="AY193" s="17" t="s">
        <v>128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84</v>
      </c>
      <c r="BK193" s="228">
        <f>ROUND(I193*H193,2)</f>
        <v>0</v>
      </c>
      <c r="BL193" s="17" t="s">
        <v>134</v>
      </c>
      <c r="BM193" s="227" t="s">
        <v>271</v>
      </c>
    </row>
    <row r="194" s="13" customFormat="1">
      <c r="A194" s="13"/>
      <c r="B194" s="229"/>
      <c r="C194" s="230"/>
      <c r="D194" s="231" t="s">
        <v>136</v>
      </c>
      <c r="E194" s="232" t="s">
        <v>1</v>
      </c>
      <c r="F194" s="233" t="s">
        <v>272</v>
      </c>
      <c r="G194" s="230"/>
      <c r="H194" s="234">
        <v>0.60199999999999998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136</v>
      </c>
      <c r="AU194" s="240" t="s">
        <v>86</v>
      </c>
      <c r="AV194" s="13" t="s">
        <v>86</v>
      </c>
      <c r="AW194" s="13" t="s">
        <v>32</v>
      </c>
      <c r="AX194" s="13" t="s">
        <v>84</v>
      </c>
      <c r="AY194" s="240" t="s">
        <v>128</v>
      </c>
    </row>
    <row r="195" s="2" customFormat="1" ht="16.5" customHeight="1">
      <c r="A195" s="38"/>
      <c r="B195" s="39"/>
      <c r="C195" s="215" t="s">
        <v>273</v>
      </c>
      <c r="D195" s="215" t="s">
        <v>130</v>
      </c>
      <c r="E195" s="216" t="s">
        <v>274</v>
      </c>
      <c r="F195" s="217" t="s">
        <v>275</v>
      </c>
      <c r="G195" s="218" t="s">
        <v>187</v>
      </c>
      <c r="H195" s="219">
        <v>0.60799999999999998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41</v>
      </c>
      <c r="O195" s="91"/>
      <c r="P195" s="225">
        <f>O195*H195</f>
        <v>0</v>
      </c>
      <c r="Q195" s="225">
        <v>1.07636</v>
      </c>
      <c r="R195" s="225">
        <f>Q195*H195</f>
        <v>0.65442687999999993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134</v>
      </c>
      <c r="AT195" s="227" t="s">
        <v>130</v>
      </c>
      <c r="AU195" s="227" t="s">
        <v>86</v>
      </c>
      <c r="AY195" s="17" t="s">
        <v>128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84</v>
      </c>
      <c r="BK195" s="228">
        <f>ROUND(I195*H195,2)</f>
        <v>0</v>
      </c>
      <c r="BL195" s="17" t="s">
        <v>134</v>
      </c>
      <c r="BM195" s="227" t="s">
        <v>276</v>
      </c>
    </row>
    <row r="196" s="13" customFormat="1">
      <c r="A196" s="13"/>
      <c r="B196" s="229"/>
      <c r="C196" s="230"/>
      <c r="D196" s="231" t="s">
        <v>136</v>
      </c>
      <c r="E196" s="232" t="s">
        <v>1</v>
      </c>
      <c r="F196" s="233" t="s">
        <v>277</v>
      </c>
      <c r="G196" s="230"/>
      <c r="H196" s="234">
        <v>0.60799999999999998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136</v>
      </c>
      <c r="AU196" s="240" t="s">
        <v>86</v>
      </c>
      <c r="AV196" s="13" t="s">
        <v>86</v>
      </c>
      <c r="AW196" s="13" t="s">
        <v>32</v>
      </c>
      <c r="AX196" s="13" t="s">
        <v>84</v>
      </c>
      <c r="AY196" s="240" t="s">
        <v>128</v>
      </c>
    </row>
    <row r="197" s="12" customFormat="1" ht="22.8" customHeight="1">
      <c r="A197" s="12"/>
      <c r="B197" s="199"/>
      <c r="C197" s="200"/>
      <c r="D197" s="201" t="s">
        <v>75</v>
      </c>
      <c r="E197" s="213" t="s">
        <v>150</v>
      </c>
      <c r="F197" s="213" t="s">
        <v>278</v>
      </c>
      <c r="G197" s="200"/>
      <c r="H197" s="200"/>
      <c r="I197" s="203"/>
      <c r="J197" s="214">
        <f>BK197</f>
        <v>0</v>
      </c>
      <c r="K197" s="200"/>
      <c r="L197" s="205"/>
      <c r="M197" s="206"/>
      <c r="N197" s="207"/>
      <c r="O197" s="207"/>
      <c r="P197" s="208">
        <f>SUM(P198:P199)</f>
        <v>0</v>
      </c>
      <c r="Q197" s="207"/>
      <c r="R197" s="208">
        <f>SUM(R198:R199)</f>
        <v>7.9016580000000003</v>
      </c>
      <c r="S197" s="207"/>
      <c r="T197" s="209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84</v>
      </c>
      <c r="AT197" s="211" t="s">
        <v>75</v>
      </c>
      <c r="AU197" s="211" t="s">
        <v>84</v>
      </c>
      <c r="AY197" s="210" t="s">
        <v>128</v>
      </c>
      <c r="BK197" s="212">
        <f>SUM(BK198:BK199)</f>
        <v>0</v>
      </c>
    </row>
    <row r="198" s="2" customFormat="1" ht="24.15" customHeight="1">
      <c r="A198" s="38"/>
      <c r="B198" s="39"/>
      <c r="C198" s="215" t="s">
        <v>279</v>
      </c>
      <c r="D198" s="215" t="s">
        <v>130</v>
      </c>
      <c r="E198" s="216" t="s">
        <v>280</v>
      </c>
      <c r="F198" s="217" t="s">
        <v>281</v>
      </c>
      <c r="G198" s="218" t="s">
        <v>133</v>
      </c>
      <c r="H198" s="219">
        <v>58.950000000000003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41</v>
      </c>
      <c r="O198" s="91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134</v>
      </c>
      <c r="AT198" s="227" t="s">
        <v>130</v>
      </c>
      <c r="AU198" s="227" t="s">
        <v>86</v>
      </c>
      <c r="AY198" s="17" t="s">
        <v>128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84</v>
      </c>
      <c r="BK198" s="228">
        <f>ROUND(I198*H198,2)</f>
        <v>0</v>
      </c>
      <c r="BL198" s="17" t="s">
        <v>134</v>
      </c>
      <c r="BM198" s="227" t="s">
        <v>282</v>
      </c>
    </row>
    <row r="199" s="2" customFormat="1" ht="24.15" customHeight="1">
      <c r="A199" s="38"/>
      <c r="B199" s="39"/>
      <c r="C199" s="215" t="s">
        <v>283</v>
      </c>
      <c r="D199" s="215" t="s">
        <v>130</v>
      </c>
      <c r="E199" s="216" t="s">
        <v>284</v>
      </c>
      <c r="F199" s="217" t="s">
        <v>285</v>
      </c>
      <c r="G199" s="218" t="s">
        <v>133</v>
      </c>
      <c r="H199" s="219">
        <v>58.950000000000003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41</v>
      </c>
      <c r="O199" s="91"/>
      <c r="P199" s="225">
        <f>O199*H199</f>
        <v>0</v>
      </c>
      <c r="Q199" s="225">
        <v>0.13403999999999999</v>
      </c>
      <c r="R199" s="225">
        <f>Q199*H199</f>
        <v>7.9016580000000003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134</v>
      </c>
      <c r="AT199" s="227" t="s">
        <v>130</v>
      </c>
      <c r="AU199" s="227" t="s">
        <v>86</v>
      </c>
      <c r="AY199" s="17" t="s">
        <v>128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84</v>
      </c>
      <c r="BK199" s="228">
        <f>ROUND(I199*H199,2)</f>
        <v>0</v>
      </c>
      <c r="BL199" s="17" t="s">
        <v>134</v>
      </c>
      <c r="BM199" s="227" t="s">
        <v>286</v>
      </c>
    </row>
    <row r="200" s="12" customFormat="1" ht="22.8" customHeight="1">
      <c r="A200" s="12"/>
      <c r="B200" s="199"/>
      <c r="C200" s="200"/>
      <c r="D200" s="201" t="s">
        <v>75</v>
      </c>
      <c r="E200" s="213" t="s">
        <v>156</v>
      </c>
      <c r="F200" s="213" t="s">
        <v>287</v>
      </c>
      <c r="G200" s="200"/>
      <c r="H200" s="200"/>
      <c r="I200" s="203"/>
      <c r="J200" s="214">
        <f>BK200</f>
        <v>0</v>
      </c>
      <c r="K200" s="200"/>
      <c r="L200" s="205"/>
      <c r="M200" s="206"/>
      <c r="N200" s="207"/>
      <c r="O200" s="207"/>
      <c r="P200" s="208">
        <f>SUM(P201:P208)</f>
        <v>0</v>
      </c>
      <c r="Q200" s="207"/>
      <c r="R200" s="208">
        <f>SUM(R201:R208)</f>
        <v>2.0611503</v>
      </c>
      <c r="S200" s="207"/>
      <c r="T200" s="209">
        <f>SUM(T201:T208)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84</v>
      </c>
      <c r="AT200" s="211" t="s">
        <v>75</v>
      </c>
      <c r="AU200" s="211" t="s">
        <v>84</v>
      </c>
      <c r="AY200" s="210" t="s">
        <v>128</v>
      </c>
      <c r="BK200" s="212">
        <f>SUM(BK201:BK208)</f>
        <v>0</v>
      </c>
    </row>
    <row r="201" s="2" customFormat="1" ht="24.15" customHeight="1">
      <c r="A201" s="38"/>
      <c r="B201" s="39"/>
      <c r="C201" s="215" t="s">
        <v>288</v>
      </c>
      <c r="D201" s="215" t="s">
        <v>130</v>
      </c>
      <c r="E201" s="216" t="s">
        <v>289</v>
      </c>
      <c r="F201" s="217" t="s">
        <v>290</v>
      </c>
      <c r="G201" s="218" t="s">
        <v>133</v>
      </c>
      <c r="H201" s="219">
        <v>63.524999999999999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41</v>
      </c>
      <c r="O201" s="91"/>
      <c r="P201" s="225">
        <f>O201*H201</f>
        <v>0</v>
      </c>
      <c r="Q201" s="225">
        <v>0.0063</v>
      </c>
      <c r="R201" s="225">
        <f>Q201*H201</f>
        <v>0.40020749999999999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134</v>
      </c>
      <c r="AT201" s="227" t="s">
        <v>130</v>
      </c>
      <c r="AU201" s="227" t="s">
        <v>86</v>
      </c>
      <c r="AY201" s="17" t="s">
        <v>128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84</v>
      </c>
      <c r="BK201" s="228">
        <f>ROUND(I201*H201,2)</f>
        <v>0</v>
      </c>
      <c r="BL201" s="17" t="s">
        <v>134</v>
      </c>
      <c r="BM201" s="227" t="s">
        <v>291</v>
      </c>
    </row>
    <row r="202" s="13" customFormat="1">
      <c r="A202" s="13"/>
      <c r="B202" s="229"/>
      <c r="C202" s="230"/>
      <c r="D202" s="231" t="s">
        <v>136</v>
      </c>
      <c r="E202" s="232" t="s">
        <v>1</v>
      </c>
      <c r="F202" s="233" t="s">
        <v>292</v>
      </c>
      <c r="G202" s="230"/>
      <c r="H202" s="234">
        <v>52.634999999999998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136</v>
      </c>
      <c r="AU202" s="240" t="s">
        <v>86</v>
      </c>
      <c r="AV202" s="13" t="s">
        <v>86</v>
      </c>
      <c r="AW202" s="13" t="s">
        <v>32</v>
      </c>
      <c r="AX202" s="13" t="s">
        <v>76</v>
      </c>
      <c r="AY202" s="240" t="s">
        <v>128</v>
      </c>
    </row>
    <row r="203" s="13" customFormat="1">
      <c r="A203" s="13"/>
      <c r="B203" s="229"/>
      <c r="C203" s="230"/>
      <c r="D203" s="231" t="s">
        <v>136</v>
      </c>
      <c r="E203" s="232" t="s">
        <v>1</v>
      </c>
      <c r="F203" s="233" t="s">
        <v>293</v>
      </c>
      <c r="G203" s="230"/>
      <c r="H203" s="234">
        <v>10.890000000000001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136</v>
      </c>
      <c r="AU203" s="240" t="s">
        <v>86</v>
      </c>
      <c r="AV203" s="13" t="s">
        <v>86</v>
      </c>
      <c r="AW203" s="13" t="s">
        <v>32</v>
      </c>
      <c r="AX203" s="13" t="s">
        <v>76</v>
      </c>
      <c r="AY203" s="240" t="s">
        <v>128</v>
      </c>
    </row>
    <row r="204" s="14" customFormat="1">
      <c r="A204" s="14"/>
      <c r="B204" s="241"/>
      <c r="C204" s="242"/>
      <c r="D204" s="231" t="s">
        <v>136</v>
      </c>
      <c r="E204" s="243" t="s">
        <v>1</v>
      </c>
      <c r="F204" s="244" t="s">
        <v>166</v>
      </c>
      <c r="G204" s="242"/>
      <c r="H204" s="245">
        <v>63.524999999999999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136</v>
      </c>
      <c r="AU204" s="251" t="s">
        <v>86</v>
      </c>
      <c r="AV204" s="14" t="s">
        <v>134</v>
      </c>
      <c r="AW204" s="14" t="s">
        <v>32</v>
      </c>
      <c r="AX204" s="14" t="s">
        <v>84</v>
      </c>
      <c r="AY204" s="251" t="s">
        <v>128</v>
      </c>
    </row>
    <row r="205" s="2" customFormat="1" ht="21.75" customHeight="1">
      <c r="A205" s="38"/>
      <c r="B205" s="39"/>
      <c r="C205" s="215" t="s">
        <v>294</v>
      </c>
      <c r="D205" s="215" t="s">
        <v>130</v>
      </c>
      <c r="E205" s="216" t="s">
        <v>295</v>
      </c>
      <c r="F205" s="217" t="s">
        <v>296</v>
      </c>
      <c r="G205" s="218" t="s">
        <v>133</v>
      </c>
      <c r="H205" s="219">
        <v>32.670000000000002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41</v>
      </c>
      <c r="O205" s="91"/>
      <c r="P205" s="225">
        <f>O205*H205</f>
        <v>0</v>
      </c>
      <c r="Q205" s="225">
        <v>0.049840000000000002</v>
      </c>
      <c r="R205" s="225">
        <f>Q205*H205</f>
        <v>1.6282728000000002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134</v>
      </c>
      <c r="AT205" s="227" t="s">
        <v>130</v>
      </c>
      <c r="AU205" s="227" t="s">
        <v>86</v>
      </c>
      <c r="AY205" s="17" t="s">
        <v>128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84</v>
      </c>
      <c r="BK205" s="228">
        <f>ROUND(I205*H205,2)</f>
        <v>0</v>
      </c>
      <c r="BL205" s="17" t="s">
        <v>134</v>
      </c>
      <c r="BM205" s="227" t="s">
        <v>297</v>
      </c>
    </row>
    <row r="206" s="13" customFormat="1">
      <c r="A206" s="13"/>
      <c r="B206" s="229"/>
      <c r="C206" s="230"/>
      <c r="D206" s="231" t="s">
        <v>136</v>
      </c>
      <c r="E206" s="232" t="s">
        <v>1</v>
      </c>
      <c r="F206" s="233" t="s">
        <v>298</v>
      </c>
      <c r="G206" s="230"/>
      <c r="H206" s="234">
        <v>32.670000000000002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136</v>
      </c>
      <c r="AU206" s="240" t="s">
        <v>86</v>
      </c>
      <c r="AV206" s="13" t="s">
        <v>86</v>
      </c>
      <c r="AW206" s="13" t="s">
        <v>32</v>
      </c>
      <c r="AX206" s="13" t="s">
        <v>84</v>
      </c>
      <c r="AY206" s="240" t="s">
        <v>128</v>
      </c>
    </row>
    <row r="207" s="2" customFormat="1" ht="16.5" customHeight="1">
      <c r="A207" s="38"/>
      <c r="B207" s="39"/>
      <c r="C207" s="215" t="s">
        <v>299</v>
      </c>
      <c r="D207" s="215" t="s">
        <v>130</v>
      </c>
      <c r="E207" s="216" t="s">
        <v>300</v>
      </c>
      <c r="F207" s="217" t="s">
        <v>301</v>
      </c>
      <c r="G207" s="218" t="s">
        <v>133</v>
      </c>
      <c r="H207" s="219">
        <v>32.670000000000002</v>
      </c>
      <c r="I207" s="220"/>
      <c r="J207" s="221">
        <f>ROUND(I207*H207,2)</f>
        <v>0</v>
      </c>
      <c r="K207" s="222"/>
      <c r="L207" s="44"/>
      <c r="M207" s="223" t="s">
        <v>1</v>
      </c>
      <c r="N207" s="224" t="s">
        <v>41</v>
      </c>
      <c r="O207" s="91"/>
      <c r="P207" s="225">
        <f>O207*H207</f>
        <v>0</v>
      </c>
      <c r="Q207" s="225">
        <v>0.001</v>
      </c>
      <c r="R207" s="225">
        <f>Q207*H207</f>
        <v>0.032670000000000005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134</v>
      </c>
      <c r="AT207" s="227" t="s">
        <v>130</v>
      </c>
      <c r="AU207" s="227" t="s">
        <v>86</v>
      </c>
      <c r="AY207" s="17" t="s">
        <v>128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84</v>
      </c>
      <c r="BK207" s="228">
        <f>ROUND(I207*H207,2)</f>
        <v>0</v>
      </c>
      <c r="BL207" s="17" t="s">
        <v>134</v>
      </c>
      <c r="BM207" s="227" t="s">
        <v>302</v>
      </c>
    </row>
    <row r="208" s="2" customFormat="1" ht="21.75" customHeight="1">
      <c r="A208" s="38"/>
      <c r="B208" s="39"/>
      <c r="C208" s="215" t="s">
        <v>303</v>
      </c>
      <c r="D208" s="215" t="s">
        <v>130</v>
      </c>
      <c r="E208" s="216" t="s">
        <v>304</v>
      </c>
      <c r="F208" s="217" t="s">
        <v>305</v>
      </c>
      <c r="G208" s="218" t="s">
        <v>133</v>
      </c>
      <c r="H208" s="219">
        <v>32.670000000000002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41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134</v>
      </c>
      <c r="AT208" s="227" t="s">
        <v>130</v>
      </c>
      <c r="AU208" s="227" t="s">
        <v>86</v>
      </c>
      <c r="AY208" s="17" t="s">
        <v>128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84</v>
      </c>
      <c r="BK208" s="228">
        <f>ROUND(I208*H208,2)</f>
        <v>0</v>
      </c>
      <c r="BL208" s="17" t="s">
        <v>134</v>
      </c>
      <c r="BM208" s="227" t="s">
        <v>306</v>
      </c>
    </row>
    <row r="209" s="12" customFormat="1" ht="22.8" customHeight="1">
      <c r="A209" s="12"/>
      <c r="B209" s="199"/>
      <c r="C209" s="200"/>
      <c r="D209" s="201" t="s">
        <v>75</v>
      </c>
      <c r="E209" s="213" t="s">
        <v>171</v>
      </c>
      <c r="F209" s="213" t="s">
        <v>307</v>
      </c>
      <c r="G209" s="200"/>
      <c r="H209" s="200"/>
      <c r="I209" s="203"/>
      <c r="J209" s="214">
        <f>BK209</f>
        <v>0</v>
      </c>
      <c r="K209" s="200"/>
      <c r="L209" s="205"/>
      <c r="M209" s="206"/>
      <c r="N209" s="207"/>
      <c r="O209" s="207"/>
      <c r="P209" s="208">
        <f>SUM(P210:P227)</f>
        <v>0</v>
      </c>
      <c r="Q209" s="207"/>
      <c r="R209" s="208">
        <f>SUM(R210:R227)</f>
        <v>0.066026000000000001</v>
      </c>
      <c r="S209" s="207"/>
      <c r="T209" s="209">
        <f>SUM(T210:T227)</f>
        <v>44.007689999999997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0" t="s">
        <v>84</v>
      </c>
      <c r="AT209" s="211" t="s">
        <v>75</v>
      </c>
      <c r="AU209" s="211" t="s">
        <v>84</v>
      </c>
      <c r="AY209" s="210" t="s">
        <v>128</v>
      </c>
      <c r="BK209" s="212">
        <f>SUM(BK210:BK227)</f>
        <v>0</v>
      </c>
    </row>
    <row r="210" s="2" customFormat="1" ht="16.5" customHeight="1">
      <c r="A210" s="38"/>
      <c r="B210" s="39"/>
      <c r="C210" s="215" t="s">
        <v>308</v>
      </c>
      <c r="D210" s="215" t="s">
        <v>130</v>
      </c>
      <c r="E210" s="216" t="s">
        <v>309</v>
      </c>
      <c r="F210" s="217" t="s">
        <v>310</v>
      </c>
      <c r="G210" s="218" t="s">
        <v>133</v>
      </c>
      <c r="H210" s="219">
        <v>1.3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41</v>
      </c>
      <c r="O210" s="91"/>
      <c r="P210" s="225">
        <f>O210*H210</f>
        <v>0</v>
      </c>
      <c r="Q210" s="225">
        <v>0.0030200000000000001</v>
      </c>
      <c r="R210" s="225">
        <f>Q210*H210</f>
        <v>0.0039260000000000007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134</v>
      </c>
      <c r="AT210" s="227" t="s">
        <v>130</v>
      </c>
      <c r="AU210" s="227" t="s">
        <v>86</v>
      </c>
      <c r="AY210" s="17" t="s">
        <v>128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84</v>
      </c>
      <c r="BK210" s="228">
        <f>ROUND(I210*H210,2)</f>
        <v>0</v>
      </c>
      <c r="BL210" s="17" t="s">
        <v>134</v>
      </c>
      <c r="BM210" s="227" t="s">
        <v>311</v>
      </c>
    </row>
    <row r="211" s="13" customFormat="1">
      <c r="A211" s="13"/>
      <c r="B211" s="229"/>
      <c r="C211" s="230"/>
      <c r="D211" s="231" t="s">
        <v>136</v>
      </c>
      <c r="E211" s="232" t="s">
        <v>1</v>
      </c>
      <c r="F211" s="233" t="s">
        <v>312</v>
      </c>
      <c r="G211" s="230"/>
      <c r="H211" s="234">
        <v>0.57499999999999996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136</v>
      </c>
      <c r="AU211" s="240" t="s">
        <v>86</v>
      </c>
      <c r="AV211" s="13" t="s">
        <v>86</v>
      </c>
      <c r="AW211" s="13" t="s">
        <v>32</v>
      </c>
      <c r="AX211" s="13" t="s">
        <v>76</v>
      </c>
      <c r="AY211" s="240" t="s">
        <v>128</v>
      </c>
    </row>
    <row r="212" s="13" customFormat="1">
      <c r="A212" s="13"/>
      <c r="B212" s="229"/>
      <c r="C212" s="230"/>
      <c r="D212" s="231" t="s">
        <v>136</v>
      </c>
      <c r="E212" s="232" t="s">
        <v>1</v>
      </c>
      <c r="F212" s="233" t="s">
        <v>258</v>
      </c>
      <c r="G212" s="230"/>
      <c r="H212" s="234">
        <v>0.72499999999999998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136</v>
      </c>
      <c r="AU212" s="240" t="s">
        <v>86</v>
      </c>
      <c r="AV212" s="13" t="s">
        <v>86</v>
      </c>
      <c r="AW212" s="13" t="s">
        <v>32</v>
      </c>
      <c r="AX212" s="13" t="s">
        <v>76</v>
      </c>
      <c r="AY212" s="240" t="s">
        <v>128</v>
      </c>
    </row>
    <row r="213" s="14" customFormat="1">
      <c r="A213" s="14"/>
      <c r="B213" s="241"/>
      <c r="C213" s="242"/>
      <c r="D213" s="231" t="s">
        <v>136</v>
      </c>
      <c r="E213" s="243" t="s">
        <v>1</v>
      </c>
      <c r="F213" s="244" t="s">
        <v>166</v>
      </c>
      <c r="G213" s="242"/>
      <c r="H213" s="245">
        <v>1.2999999999999998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136</v>
      </c>
      <c r="AU213" s="251" t="s">
        <v>86</v>
      </c>
      <c r="AV213" s="14" t="s">
        <v>134</v>
      </c>
      <c r="AW213" s="14" t="s">
        <v>32</v>
      </c>
      <c r="AX213" s="14" t="s">
        <v>84</v>
      </c>
      <c r="AY213" s="251" t="s">
        <v>128</v>
      </c>
    </row>
    <row r="214" s="2" customFormat="1" ht="33" customHeight="1">
      <c r="A214" s="38"/>
      <c r="B214" s="39"/>
      <c r="C214" s="215" t="s">
        <v>313</v>
      </c>
      <c r="D214" s="215" t="s">
        <v>130</v>
      </c>
      <c r="E214" s="216" t="s">
        <v>314</v>
      </c>
      <c r="F214" s="217" t="s">
        <v>315</v>
      </c>
      <c r="G214" s="218" t="s">
        <v>316</v>
      </c>
      <c r="H214" s="219">
        <v>4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41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134</v>
      </c>
      <c r="AT214" s="227" t="s">
        <v>130</v>
      </c>
      <c r="AU214" s="227" t="s">
        <v>86</v>
      </c>
      <c r="AY214" s="17" t="s">
        <v>128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84</v>
      </c>
      <c r="BK214" s="228">
        <f>ROUND(I214*H214,2)</f>
        <v>0</v>
      </c>
      <c r="BL214" s="17" t="s">
        <v>134</v>
      </c>
      <c r="BM214" s="227" t="s">
        <v>317</v>
      </c>
    </row>
    <row r="215" s="2" customFormat="1" ht="37.8" customHeight="1">
      <c r="A215" s="38"/>
      <c r="B215" s="39"/>
      <c r="C215" s="262" t="s">
        <v>318</v>
      </c>
      <c r="D215" s="262" t="s">
        <v>211</v>
      </c>
      <c r="E215" s="263" t="s">
        <v>319</v>
      </c>
      <c r="F215" s="264" t="s">
        <v>320</v>
      </c>
      <c r="G215" s="265" t="s">
        <v>316</v>
      </c>
      <c r="H215" s="266">
        <v>4</v>
      </c>
      <c r="I215" s="267"/>
      <c r="J215" s="268">
        <f>ROUND(I215*H215,2)</f>
        <v>0</v>
      </c>
      <c r="K215" s="269"/>
      <c r="L215" s="270"/>
      <c r="M215" s="271" t="s">
        <v>1</v>
      </c>
      <c r="N215" s="272" t="s">
        <v>41</v>
      </c>
      <c r="O215" s="91"/>
      <c r="P215" s="225">
        <f>O215*H215</f>
        <v>0</v>
      </c>
      <c r="Q215" s="225">
        <v>0.00054000000000000001</v>
      </c>
      <c r="R215" s="225">
        <f>Q215*H215</f>
        <v>0.00216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167</v>
      </c>
      <c r="AT215" s="227" t="s">
        <v>211</v>
      </c>
      <c r="AU215" s="227" t="s">
        <v>86</v>
      </c>
      <c r="AY215" s="17" t="s">
        <v>128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84</v>
      </c>
      <c r="BK215" s="228">
        <f>ROUND(I215*H215,2)</f>
        <v>0</v>
      </c>
      <c r="BL215" s="17" t="s">
        <v>134</v>
      </c>
      <c r="BM215" s="227" t="s">
        <v>321</v>
      </c>
    </row>
    <row r="216" s="2" customFormat="1" ht="33" customHeight="1">
      <c r="A216" s="38"/>
      <c r="B216" s="39"/>
      <c r="C216" s="215" t="s">
        <v>322</v>
      </c>
      <c r="D216" s="215" t="s">
        <v>130</v>
      </c>
      <c r="E216" s="216" t="s">
        <v>323</v>
      </c>
      <c r="F216" s="217" t="s">
        <v>324</v>
      </c>
      <c r="G216" s="218" t="s">
        <v>153</v>
      </c>
      <c r="H216" s="219">
        <v>36.299999999999997</v>
      </c>
      <c r="I216" s="220"/>
      <c r="J216" s="221">
        <f>ROUND(I216*H216,2)</f>
        <v>0</v>
      </c>
      <c r="K216" s="222"/>
      <c r="L216" s="44"/>
      <c r="M216" s="223" t="s">
        <v>1</v>
      </c>
      <c r="N216" s="224" t="s">
        <v>41</v>
      </c>
      <c r="O216" s="91"/>
      <c r="P216" s="225">
        <f>O216*H216</f>
        <v>0</v>
      </c>
      <c r="Q216" s="225">
        <v>0.0011999999999999999</v>
      </c>
      <c r="R216" s="225">
        <f>Q216*H216</f>
        <v>0.043559999999999995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134</v>
      </c>
      <c r="AT216" s="227" t="s">
        <v>130</v>
      </c>
      <c r="AU216" s="227" t="s">
        <v>86</v>
      </c>
      <c r="AY216" s="17" t="s">
        <v>128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84</v>
      </c>
      <c r="BK216" s="228">
        <f>ROUND(I216*H216,2)</f>
        <v>0</v>
      </c>
      <c r="BL216" s="17" t="s">
        <v>134</v>
      </c>
      <c r="BM216" s="227" t="s">
        <v>325</v>
      </c>
    </row>
    <row r="217" s="2" customFormat="1" ht="33" customHeight="1">
      <c r="A217" s="38"/>
      <c r="B217" s="39"/>
      <c r="C217" s="215" t="s">
        <v>326</v>
      </c>
      <c r="D217" s="215" t="s">
        <v>130</v>
      </c>
      <c r="E217" s="216" t="s">
        <v>327</v>
      </c>
      <c r="F217" s="217" t="s">
        <v>328</v>
      </c>
      <c r="G217" s="218" t="s">
        <v>153</v>
      </c>
      <c r="H217" s="219">
        <v>5.2000000000000002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41</v>
      </c>
      <c r="O217" s="91"/>
      <c r="P217" s="225">
        <f>O217*H217</f>
        <v>0</v>
      </c>
      <c r="Q217" s="225">
        <v>0.00315</v>
      </c>
      <c r="R217" s="225">
        <f>Q217*H217</f>
        <v>0.016380000000000002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134</v>
      </c>
      <c r="AT217" s="227" t="s">
        <v>130</v>
      </c>
      <c r="AU217" s="227" t="s">
        <v>86</v>
      </c>
      <c r="AY217" s="17" t="s">
        <v>128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84</v>
      </c>
      <c r="BK217" s="228">
        <f>ROUND(I217*H217,2)</f>
        <v>0</v>
      </c>
      <c r="BL217" s="17" t="s">
        <v>134</v>
      </c>
      <c r="BM217" s="227" t="s">
        <v>329</v>
      </c>
    </row>
    <row r="218" s="13" customFormat="1">
      <c r="A218" s="13"/>
      <c r="B218" s="229"/>
      <c r="C218" s="230"/>
      <c r="D218" s="231" t="s">
        <v>136</v>
      </c>
      <c r="E218" s="232" t="s">
        <v>1</v>
      </c>
      <c r="F218" s="233" t="s">
        <v>330</v>
      </c>
      <c r="G218" s="230"/>
      <c r="H218" s="234">
        <v>5.2000000000000002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136</v>
      </c>
      <c r="AU218" s="240" t="s">
        <v>86</v>
      </c>
      <c r="AV218" s="13" t="s">
        <v>86</v>
      </c>
      <c r="AW218" s="13" t="s">
        <v>32</v>
      </c>
      <c r="AX218" s="13" t="s">
        <v>84</v>
      </c>
      <c r="AY218" s="240" t="s">
        <v>128</v>
      </c>
    </row>
    <row r="219" s="2" customFormat="1" ht="16.5" customHeight="1">
      <c r="A219" s="38"/>
      <c r="B219" s="39"/>
      <c r="C219" s="215" t="s">
        <v>331</v>
      </c>
      <c r="D219" s="215" t="s">
        <v>130</v>
      </c>
      <c r="E219" s="216" t="s">
        <v>332</v>
      </c>
      <c r="F219" s="217" t="s">
        <v>333</v>
      </c>
      <c r="G219" s="218" t="s">
        <v>147</v>
      </c>
      <c r="H219" s="219">
        <v>13.613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41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2.3999999999999999</v>
      </c>
      <c r="T219" s="226">
        <f>S219*H219</f>
        <v>32.671199999999999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134</v>
      </c>
      <c r="AT219" s="227" t="s">
        <v>130</v>
      </c>
      <c r="AU219" s="227" t="s">
        <v>86</v>
      </c>
      <c r="AY219" s="17" t="s">
        <v>128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84</v>
      </c>
      <c r="BK219" s="228">
        <f>ROUND(I219*H219,2)</f>
        <v>0</v>
      </c>
      <c r="BL219" s="17" t="s">
        <v>134</v>
      </c>
      <c r="BM219" s="227" t="s">
        <v>334</v>
      </c>
    </row>
    <row r="220" s="13" customFormat="1">
      <c r="A220" s="13"/>
      <c r="B220" s="229"/>
      <c r="C220" s="230"/>
      <c r="D220" s="231" t="s">
        <v>136</v>
      </c>
      <c r="E220" s="232" t="s">
        <v>1</v>
      </c>
      <c r="F220" s="233" t="s">
        <v>335</v>
      </c>
      <c r="G220" s="230"/>
      <c r="H220" s="234">
        <v>13.613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136</v>
      </c>
      <c r="AU220" s="240" t="s">
        <v>86</v>
      </c>
      <c r="AV220" s="13" t="s">
        <v>86</v>
      </c>
      <c r="AW220" s="13" t="s">
        <v>32</v>
      </c>
      <c r="AX220" s="13" t="s">
        <v>84</v>
      </c>
      <c r="AY220" s="240" t="s">
        <v>128</v>
      </c>
    </row>
    <row r="221" s="2" customFormat="1" ht="24.15" customHeight="1">
      <c r="A221" s="38"/>
      <c r="B221" s="39"/>
      <c r="C221" s="215" t="s">
        <v>336</v>
      </c>
      <c r="D221" s="215" t="s">
        <v>130</v>
      </c>
      <c r="E221" s="216" t="s">
        <v>337</v>
      </c>
      <c r="F221" s="217" t="s">
        <v>338</v>
      </c>
      <c r="G221" s="218" t="s">
        <v>133</v>
      </c>
      <c r="H221" s="219">
        <v>32.670000000000002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41</v>
      </c>
      <c r="O221" s="91"/>
      <c r="P221" s="225">
        <f>O221*H221</f>
        <v>0</v>
      </c>
      <c r="Q221" s="225">
        <v>0</v>
      </c>
      <c r="R221" s="225">
        <f>Q221*H221</f>
        <v>0</v>
      </c>
      <c r="S221" s="225">
        <v>0.122</v>
      </c>
      <c r="T221" s="226">
        <f>S221*H221</f>
        <v>3.9857400000000003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134</v>
      </c>
      <c r="AT221" s="227" t="s">
        <v>130</v>
      </c>
      <c r="AU221" s="227" t="s">
        <v>86</v>
      </c>
      <c r="AY221" s="17" t="s">
        <v>128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84</v>
      </c>
      <c r="BK221" s="228">
        <f>ROUND(I221*H221,2)</f>
        <v>0</v>
      </c>
      <c r="BL221" s="17" t="s">
        <v>134</v>
      </c>
      <c r="BM221" s="227" t="s">
        <v>339</v>
      </c>
    </row>
    <row r="222" s="13" customFormat="1">
      <c r="A222" s="13"/>
      <c r="B222" s="229"/>
      <c r="C222" s="230"/>
      <c r="D222" s="231" t="s">
        <v>136</v>
      </c>
      <c r="E222" s="232" t="s">
        <v>1</v>
      </c>
      <c r="F222" s="233" t="s">
        <v>340</v>
      </c>
      <c r="G222" s="230"/>
      <c r="H222" s="234">
        <v>32.670000000000002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136</v>
      </c>
      <c r="AU222" s="240" t="s">
        <v>86</v>
      </c>
      <c r="AV222" s="13" t="s">
        <v>86</v>
      </c>
      <c r="AW222" s="13" t="s">
        <v>32</v>
      </c>
      <c r="AX222" s="13" t="s">
        <v>84</v>
      </c>
      <c r="AY222" s="240" t="s">
        <v>128</v>
      </c>
    </row>
    <row r="223" s="2" customFormat="1" ht="24.15" customHeight="1">
      <c r="A223" s="38"/>
      <c r="B223" s="39"/>
      <c r="C223" s="215" t="s">
        <v>341</v>
      </c>
      <c r="D223" s="215" t="s">
        <v>130</v>
      </c>
      <c r="E223" s="216" t="s">
        <v>342</v>
      </c>
      <c r="F223" s="217" t="s">
        <v>343</v>
      </c>
      <c r="G223" s="218" t="s">
        <v>133</v>
      </c>
      <c r="H223" s="219">
        <v>32.670000000000002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41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0.089999999999999997</v>
      </c>
      <c r="T223" s="226">
        <f>S223*H223</f>
        <v>2.9403000000000001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134</v>
      </c>
      <c r="AT223" s="227" t="s">
        <v>130</v>
      </c>
      <c r="AU223" s="227" t="s">
        <v>86</v>
      </c>
      <c r="AY223" s="17" t="s">
        <v>128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84</v>
      </c>
      <c r="BK223" s="228">
        <f>ROUND(I223*H223,2)</f>
        <v>0</v>
      </c>
      <c r="BL223" s="17" t="s">
        <v>134</v>
      </c>
      <c r="BM223" s="227" t="s">
        <v>344</v>
      </c>
    </row>
    <row r="224" s="13" customFormat="1">
      <c r="A224" s="13"/>
      <c r="B224" s="229"/>
      <c r="C224" s="230"/>
      <c r="D224" s="231" t="s">
        <v>136</v>
      </c>
      <c r="E224" s="232" t="s">
        <v>1</v>
      </c>
      <c r="F224" s="233" t="s">
        <v>340</v>
      </c>
      <c r="G224" s="230"/>
      <c r="H224" s="234">
        <v>32.670000000000002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136</v>
      </c>
      <c r="AU224" s="240" t="s">
        <v>86</v>
      </c>
      <c r="AV224" s="13" t="s">
        <v>86</v>
      </c>
      <c r="AW224" s="13" t="s">
        <v>32</v>
      </c>
      <c r="AX224" s="13" t="s">
        <v>84</v>
      </c>
      <c r="AY224" s="240" t="s">
        <v>128</v>
      </c>
    </row>
    <row r="225" s="2" customFormat="1" ht="21.75" customHeight="1">
      <c r="A225" s="38"/>
      <c r="B225" s="39"/>
      <c r="C225" s="215" t="s">
        <v>345</v>
      </c>
      <c r="D225" s="215" t="s">
        <v>130</v>
      </c>
      <c r="E225" s="216" t="s">
        <v>346</v>
      </c>
      <c r="F225" s="217" t="s">
        <v>347</v>
      </c>
      <c r="G225" s="218" t="s">
        <v>133</v>
      </c>
      <c r="H225" s="219">
        <v>10.890000000000001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41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0.40500000000000003</v>
      </c>
      <c r="T225" s="226">
        <f>S225*H225</f>
        <v>4.4104500000000009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134</v>
      </c>
      <c r="AT225" s="227" t="s">
        <v>130</v>
      </c>
      <c r="AU225" s="227" t="s">
        <v>86</v>
      </c>
      <c r="AY225" s="17" t="s">
        <v>128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84</v>
      </c>
      <c r="BK225" s="228">
        <f>ROUND(I225*H225,2)</f>
        <v>0</v>
      </c>
      <c r="BL225" s="17" t="s">
        <v>134</v>
      </c>
      <c r="BM225" s="227" t="s">
        <v>348</v>
      </c>
    </row>
    <row r="226" s="13" customFormat="1">
      <c r="A226" s="13"/>
      <c r="B226" s="229"/>
      <c r="C226" s="230"/>
      <c r="D226" s="231" t="s">
        <v>136</v>
      </c>
      <c r="E226" s="232" t="s">
        <v>1</v>
      </c>
      <c r="F226" s="233" t="s">
        <v>349</v>
      </c>
      <c r="G226" s="230"/>
      <c r="H226" s="234">
        <v>10.890000000000001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136</v>
      </c>
      <c r="AU226" s="240" t="s">
        <v>86</v>
      </c>
      <c r="AV226" s="13" t="s">
        <v>86</v>
      </c>
      <c r="AW226" s="13" t="s">
        <v>32</v>
      </c>
      <c r="AX226" s="13" t="s">
        <v>84</v>
      </c>
      <c r="AY226" s="240" t="s">
        <v>128</v>
      </c>
    </row>
    <row r="227" s="2" customFormat="1" ht="24.15" customHeight="1">
      <c r="A227" s="38"/>
      <c r="B227" s="39"/>
      <c r="C227" s="215" t="s">
        <v>350</v>
      </c>
      <c r="D227" s="215" t="s">
        <v>130</v>
      </c>
      <c r="E227" s="216" t="s">
        <v>351</v>
      </c>
      <c r="F227" s="217" t="s">
        <v>352</v>
      </c>
      <c r="G227" s="218" t="s">
        <v>133</v>
      </c>
      <c r="H227" s="219">
        <v>58.950000000000003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41</v>
      </c>
      <c r="O227" s="91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134</v>
      </c>
      <c r="AT227" s="227" t="s">
        <v>130</v>
      </c>
      <c r="AU227" s="227" t="s">
        <v>86</v>
      </c>
      <c r="AY227" s="17" t="s">
        <v>128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84</v>
      </c>
      <c r="BK227" s="228">
        <f>ROUND(I227*H227,2)</f>
        <v>0</v>
      </c>
      <c r="BL227" s="17" t="s">
        <v>134</v>
      </c>
      <c r="BM227" s="227" t="s">
        <v>353</v>
      </c>
    </row>
    <row r="228" s="12" customFormat="1" ht="22.8" customHeight="1">
      <c r="A228" s="12"/>
      <c r="B228" s="199"/>
      <c r="C228" s="200"/>
      <c r="D228" s="201" t="s">
        <v>75</v>
      </c>
      <c r="E228" s="213" t="s">
        <v>354</v>
      </c>
      <c r="F228" s="213" t="s">
        <v>355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SUM(P229:P233)</f>
        <v>0</v>
      </c>
      <c r="Q228" s="207"/>
      <c r="R228" s="208">
        <f>SUM(R229:R233)</f>
        <v>0</v>
      </c>
      <c r="S228" s="207"/>
      <c r="T228" s="209">
        <f>SUM(T229:T233)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84</v>
      </c>
      <c r="AT228" s="211" t="s">
        <v>75</v>
      </c>
      <c r="AU228" s="211" t="s">
        <v>84</v>
      </c>
      <c r="AY228" s="210" t="s">
        <v>128</v>
      </c>
      <c r="BK228" s="212">
        <f>SUM(BK229:BK233)</f>
        <v>0</v>
      </c>
    </row>
    <row r="229" s="2" customFormat="1" ht="24.15" customHeight="1">
      <c r="A229" s="38"/>
      <c r="B229" s="39"/>
      <c r="C229" s="215" t="s">
        <v>356</v>
      </c>
      <c r="D229" s="215" t="s">
        <v>130</v>
      </c>
      <c r="E229" s="216" t="s">
        <v>357</v>
      </c>
      <c r="F229" s="217" t="s">
        <v>358</v>
      </c>
      <c r="G229" s="218" t="s">
        <v>187</v>
      </c>
      <c r="H229" s="219">
        <v>97.356999999999999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41</v>
      </c>
      <c r="O229" s="91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134</v>
      </c>
      <c r="AT229" s="227" t="s">
        <v>130</v>
      </c>
      <c r="AU229" s="227" t="s">
        <v>86</v>
      </c>
      <c r="AY229" s="17" t="s">
        <v>128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84</v>
      </c>
      <c r="BK229" s="228">
        <f>ROUND(I229*H229,2)</f>
        <v>0</v>
      </c>
      <c r="BL229" s="17" t="s">
        <v>134</v>
      </c>
      <c r="BM229" s="227" t="s">
        <v>359</v>
      </c>
    </row>
    <row r="230" s="2" customFormat="1" ht="24.15" customHeight="1">
      <c r="A230" s="38"/>
      <c r="B230" s="39"/>
      <c r="C230" s="215" t="s">
        <v>360</v>
      </c>
      <c r="D230" s="215" t="s">
        <v>130</v>
      </c>
      <c r="E230" s="216" t="s">
        <v>361</v>
      </c>
      <c r="F230" s="217" t="s">
        <v>362</v>
      </c>
      <c r="G230" s="218" t="s">
        <v>187</v>
      </c>
      <c r="H230" s="219">
        <v>97.356999999999999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41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134</v>
      </c>
      <c r="AT230" s="227" t="s">
        <v>130</v>
      </c>
      <c r="AU230" s="227" t="s">
        <v>86</v>
      </c>
      <c r="AY230" s="17" t="s">
        <v>128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84</v>
      </c>
      <c r="BK230" s="228">
        <f>ROUND(I230*H230,2)</f>
        <v>0</v>
      </c>
      <c r="BL230" s="17" t="s">
        <v>134</v>
      </c>
      <c r="BM230" s="227" t="s">
        <v>363</v>
      </c>
    </row>
    <row r="231" s="2" customFormat="1" ht="24.15" customHeight="1">
      <c r="A231" s="38"/>
      <c r="B231" s="39"/>
      <c r="C231" s="215" t="s">
        <v>364</v>
      </c>
      <c r="D231" s="215" t="s">
        <v>130</v>
      </c>
      <c r="E231" s="216" t="s">
        <v>365</v>
      </c>
      <c r="F231" s="217" t="s">
        <v>366</v>
      </c>
      <c r="G231" s="218" t="s">
        <v>187</v>
      </c>
      <c r="H231" s="219">
        <v>1265.6410000000001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41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134</v>
      </c>
      <c r="AT231" s="227" t="s">
        <v>130</v>
      </c>
      <c r="AU231" s="227" t="s">
        <v>86</v>
      </c>
      <c r="AY231" s="17" t="s">
        <v>128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84</v>
      </c>
      <c r="BK231" s="228">
        <f>ROUND(I231*H231,2)</f>
        <v>0</v>
      </c>
      <c r="BL231" s="17" t="s">
        <v>134</v>
      </c>
      <c r="BM231" s="227" t="s">
        <v>367</v>
      </c>
    </row>
    <row r="232" s="13" customFormat="1">
      <c r="A232" s="13"/>
      <c r="B232" s="229"/>
      <c r="C232" s="230"/>
      <c r="D232" s="231" t="s">
        <v>136</v>
      </c>
      <c r="E232" s="230"/>
      <c r="F232" s="233" t="s">
        <v>368</v>
      </c>
      <c r="G232" s="230"/>
      <c r="H232" s="234">
        <v>1265.6410000000001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136</v>
      </c>
      <c r="AU232" s="240" t="s">
        <v>86</v>
      </c>
      <c r="AV232" s="13" t="s">
        <v>86</v>
      </c>
      <c r="AW232" s="13" t="s">
        <v>4</v>
      </c>
      <c r="AX232" s="13" t="s">
        <v>84</v>
      </c>
      <c r="AY232" s="240" t="s">
        <v>128</v>
      </c>
    </row>
    <row r="233" s="2" customFormat="1" ht="33" customHeight="1">
      <c r="A233" s="38"/>
      <c r="B233" s="39"/>
      <c r="C233" s="215" t="s">
        <v>369</v>
      </c>
      <c r="D233" s="215" t="s">
        <v>130</v>
      </c>
      <c r="E233" s="216" t="s">
        <v>370</v>
      </c>
      <c r="F233" s="217" t="s">
        <v>371</v>
      </c>
      <c r="G233" s="218" t="s">
        <v>187</v>
      </c>
      <c r="H233" s="219">
        <v>97.356999999999999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41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134</v>
      </c>
      <c r="AT233" s="227" t="s">
        <v>130</v>
      </c>
      <c r="AU233" s="227" t="s">
        <v>86</v>
      </c>
      <c r="AY233" s="17" t="s">
        <v>128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84</v>
      </c>
      <c r="BK233" s="228">
        <f>ROUND(I233*H233,2)</f>
        <v>0</v>
      </c>
      <c r="BL233" s="17" t="s">
        <v>134</v>
      </c>
      <c r="BM233" s="227" t="s">
        <v>372</v>
      </c>
    </row>
    <row r="234" s="12" customFormat="1" ht="22.8" customHeight="1">
      <c r="A234" s="12"/>
      <c r="B234" s="199"/>
      <c r="C234" s="200"/>
      <c r="D234" s="201" t="s">
        <v>75</v>
      </c>
      <c r="E234" s="213" t="s">
        <v>373</v>
      </c>
      <c r="F234" s="213" t="s">
        <v>374</v>
      </c>
      <c r="G234" s="200"/>
      <c r="H234" s="200"/>
      <c r="I234" s="203"/>
      <c r="J234" s="214">
        <f>BK234</f>
        <v>0</v>
      </c>
      <c r="K234" s="200"/>
      <c r="L234" s="205"/>
      <c r="M234" s="206"/>
      <c r="N234" s="207"/>
      <c r="O234" s="207"/>
      <c r="P234" s="208">
        <f>P235</f>
        <v>0</v>
      </c>
      <c r="Q234" s="207"/>
      <c r="R234" s="208">
        <f>R235</f>
        <v>0</v>
      </c>
      <c r="S234" s="207"/>
      <c r="T234" s="209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0" t="s">
        <v>84</v>
      </c>
      <c r="AT234" s="211" t="s">
        <v>75</v>
      </c>
      <c r="AU234" s="211" t="s">
        <v>84</v>
      </c>
      <c r="AY234" s="210" t="s">
        <v>128</v>
      </c>
      <c r="BK234" s="212">
        <f>BK235</f>
        <v>0</v>
      </c>
    </row>
    <row r="235" s="2" customFormat="1" ht="21.75" customHeight="1">
      <c r="A235" s="38"/>
      <c r="B235" s="39"/>
      <c r="C235" s="215" t="s">
        <v>375</v>
      </c>
      <c r="D235" s="215" t="s">
        <v>130</v>
      </c>
      <c r="E235" s="216" t="s">
        <v>376</v>
      </c>
      <c r="F235" s="217" t="s">
        <v>377</v>
      </c>
      <c r="G235" s="218" t="s">
        <v>187</v>
      </c>
      <c r="H235" s="219">
        <v>58.015000000000001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41</v>
      </c>
      <c r="O235" s="91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134</v>
      </c>
      <c r="AT235" s="227" t="s">
        <v>130</v>
      </c>
      <c r="AU235" s="227" t="s">
        <v>86</v>
      </c>
      <c r="AY235" s="17" t="s">
        <v>128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84</v>
      </c>
      <c r="BK235" s="228">
        <f>ROUND(I235*H235,2)</f>
        <v>0</v>
      </c>
      <c r="BL235" s="17" t="s">
        <v>134</v>
      </c>
      <c r="BM235" s="227" t="s">
        <v>378</v>
      </c>
    </row>
    <row r="236" s="12" customFormat="1" ht="25.92" customHeight="1">
      <c r="A236" s="12"/>
      <c r="B236" s="199"/>
      <c r="C236" s="200"/>
      <c r="D236" s="201" t="s">
        <v>75</v>
      </c>
      <c r="E236" s="202" t="s">
        <v>379</v>
      </c>
      <c r="F236" s="202" t="s">
        <v>380</v>
      </c>
      <c r="G236" s="200"/>
      <c r="H236" s="200"/>
      <c r="I236" s="203"/>
      <c r="J236" s="204">
        <f>BK236</f>
        <v>0</v>
      </c>
      <c r="K236" s="200"/>
      <c r="L236" s="205"/>
      <c r="M236" s="206"/>
      <c r="N236" s="207"/>
      <c r="O236" s="207"/>
      <c r="P236" s="208">
        <f>P237+P247+P263+P268+P276</f>
        <v>0</v>
      </c>
      <c r="Q236" s="207"/>
      <c r="R236" s="208">
        <f>R237+R247+R263+R268+R276</f>
        <v>1.6163937000000002</v>
      </c>
      <c r="S236" s="207"/>
      <c r="T236" s="209">
        <f>T237+T247+T263+T268+T276</f>
        <v>1.4557500000000001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86</v>
      </c>
      <c r="AT236" s="211" t="s">
        <v>75</v>
      </c>
      <c r="AU236" s="211" t="s">
        <v>76</v>
      </c>
      <c r="AY236" s="210" t="s">
        <v>128</v>
      </c>
      <c r="BK236" s="212">
        <f>BK237+BK247+BK263+BK268+BK276</f>
        <v>0</v>
      </c>
    </row>
    <row r="237" s="12" customFormat="1" ht="22.8" customHeight="1">
      <c r="A237" s="12"/>
      <c r="B237" s="199"/>
      <c r="C237" s="200"/>
      <c r="D237" s="201" t="s">
        <v>75</v>
      </c>
      <c r="E237" s="213" t="s">
        <v>381</v>
      </c>
      <c r="F237" s="213" t="s">
        <v>382</v>
      </c>
      <c r="G237" s="200"/>
      <c r="H237" s="200"/>
      <c r="I237" s="203"/>
      <c r="J237" s="214">
        <f>BK237</f>
        <v>0</v>
      </c>
      <c r="K237" s="200"/>
      <c r="L237" s="205"/>
      <c r="M237" s="206"/>
      <c r="N237" s="207"/>
      <c r="O237" s="207"/>
      <c r="P237" s="208">
        <f>SUM(P238:P246)</f>
        <v>0</v>
      </c>
      <c r="Q237" s="207"/>
      <c r="R237" s="208">
        <f>SUM(R238:R246)</f>
        <v>0.14048100000000002</v>
      </c>
      <c r="S237" s="207"/>
      <c r="T237" s="209">
        <f>SUM(T238:T246)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0" t="s">
        <v>86</v>
      </c>
      <c r="AT237" s="211" t="s">
        <v>75</v>
      </c>
      <c r="AU237" s="211" t="s">
        <v>84</v>
      </c>
      <c r="AY237" s="210" t="s">
        <v>128</v>
      </c>
      <c r="BK237" s="212">
        <f>SUM(BK238:BK246)</f>
        <v>0</v>
      </c>
    </row>
    <row r="238" s="2" customFormat="1" ht="33" customHeight="1">
      <c r="A238" s="38"/>
      <c r="B238" s="39"/>
      <c r="C238" s="215" t="s">
        <v>383</v>
      </c>
      <c r="D238" s="215" t="s">
        <v>130</v>
      </c>
      <c r="E238" s="216" t="s">
        <v>384</v>
      </c>
      <c r="F238" s="217" t="s">
        <v>385</v>
      </c>
      <c r="G238" s="218" t="s">
        <v>133</v>
      </c>
      <c r="H238" s="219">
        <v>32.670000000000002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41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134</v>
      </c>
      <c r="AT238" s="227" t="s">
        <v>130</v>
      </c>
      <c r="AU238" s="227" t="s">
        <v>86</v>
      </c>
      <c r="AY238" s="17" t="s">
        <v>128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84</v>
      </c>
      <c r="BK238" s="228">
        <f>ROUND(I238*H238,2)</f>
        <v>0</v>
      </c>
      <c r="BL238" s="17" t="s">
        <v>134</v>
      </c>
      <c r="BM238" s="227" t="s">
        <v>386</v>
      </c>
    </row>
    <row r="239" s="13" customFormat="1">
      <c r="A239" s="13"/>
      <c r="B239" s="229"/>
      <c r="C239" s="230"/>
      <c r="D239" s="231" t="s">
        <v>136</v>
      </c>
      <c r="E239" s="232" t="s">
        <v>1</v>
      </c>
      <c r="F239" s="233" t="s">
        <v>387</v>
      </c>
      <c r="G239" s="230"/>
      <c r="H239" s="234">
        <v>32.670000000000002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136</v>
      </c>
      <c r="AU239" s="240" t="s">
        <v>86</v>
      </c>
      <c r="AV239" s="13" t="s">
        <v>86</v>
      </c>
      <c r="AW239" s="13" t="s">
        <v>32</v>
      </c>
      <c r="AX239" s="13" t="s">
        <v>84</v>
      </c>
      <c r="AY239" s="240" t="s">
        <v>128</v>
      </c>
    </row>
    <row r="240" s="2" customFormat="1" ht="24.15" customHeight="1">
      <c r="A240" s="38"/>
      <c r="B240" s="39"/>
      <c r="C240" s="262" t="s">
        <v>388</v>
      </c>
      <c r="D240" s="262" t="s">
        <v>211</v>
      </c>
      <c r="E240" s="263" t="s">
        <v>389</v>
      </c>
      <c r="F240" s="264" t="s">
        <v>390</v>
      </c>
      <c r="G240" s="265" t="s">
        <v>391</v>
      </c>
      <c r="H240" s="266">
        <v>49.005000000000003</v>
      </c>
      <c r="I240" s="267"/>
      <c r="J240" s="268">
        <f>ROUND(I240*H240,2)</f>
        <v>0</v>
      </c>
      <c r="K240" s="269"/>
      <c r="L240" s="270"/>
      <c r="M240" s="271" t="s">
        <v>1</v>
      </c>
      <c r="N240" s="272" t="s">
        <v>41</v>
      </c>
      <c r="O240" s="91"/>
      <c r="P240" s="225">
        <f>O240*H240</f>
        <v>0</v>
      </c>
      <c r="Q240" s="225">
        <v>0.001</v>
      </c>
      <c r="R240" s="225">
        <f>Q240*H240</f>
        <v>0.049005000000000007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167</v>
      </c>
      <c r="AT240" s="227" t="s">
        <v>211</v>
      </c>
      <c r="AU240" s="227" t="s">
        <v>86</v>
      </c>
      <c r="AY240" s="17" t="s">
        <v>128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84</v>
      </c>
      <c r="BK240" s="228">
        <f>ROUND(I240*H240,2)</f>
        <v>0</v>
      </c>
      <c r="BL240" s="17" t="s">
        <v>134</v>
      </c>
      <c r="BM240" s="227" t="s">
        <v>392</v>
      </c>
    </row>
    <row r="241" s="13" customFormat="1">
      <c r="A241" s="13"/>
      <c r="B241" s="229"/>
      <c r="C241" s="230"/>
      <c r="D241" s="231" t="s">
        <v>136</v>
      </c>
      <c r="E241" s="230"/>
      <c r="F241" s="233" t="s">
        <v>393</v>
      </c>
      <c r="G241" s="230"/>
      <c r="H241" s="234">
        <v>49.005000000000003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136</v>
      </c>
      <c r="AU241" s="240" t="s">
        <v>86</v>
      </c>
      <c r="AV241" s="13" t="s">
        <v>86</v>
      </c>
      <c r="AW241" s="13" t="s">
        <v>4</v>
      </c>
      <c r="AX241" s="13" t="s">
        <v>84</v>
      </c>
      <c r="AY241" s="240" t="s">
        <v>128</v>
      </c>
    </row>
    <row r="242" s="2" customFormat="1" ht="24.15" customHeight="1">
      <c r="A242" s="38"/>
      <c r="B242" s="39"/>
      <c r="C242" s="215" t="s">
        <v>394</v>
      </c>
      <c r="D242" s="215" t="s">
        <v>130</v>
      </c>
      <c r="E242" s="216" t="s">
        <v>395</v>
      </c>
      <c r="F242" s="217" t="s">
        <v>396</v>
      </c>
      <c r="G242" s="218" t="s">
        <v>133</v>
      </c>
      <c r="H242" s="219">
        <v>25.41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41</v>
      </c>
      <c r="O242" s="91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205</v>
      </c>
      <c r="AT242" s="227" t="s">
        <v>130</v>
      </c>
      <c r="AU242" s="227" t="s">
        <v>86</v>
      </c>
      <c r="AY242" s="17" t="s">
        <v>128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84</v>
      </c>
      <c r="BK242" s="228">
        <f>ROUND(I242*H242,2)</f>
        <v>0</v>
      </c>
      <c r="BL242" s="17" t="s">
        <v>205</v>
      </c>
      <c r="BM242" s="227" t="s">
        <v>397</v>
      </c>
    </row>
    <row r="243" s="13" customFormat="1">
      <c r="A243" s="13"/>
      <c r="B243" s="229"/>
      <c r="C243" s="230"/>
      <c r="D243" s="231" t="s">
        <v>136</v>
      </c>
      <c r="E243" s="232" t="s">
        <v>1</v>
      </c>
      <c r="F243" s="233" t="s">
        <v>398</v>
      </c>
      <c r="G243" s="230"/>
      <c r="H243" s="234">
        <v>25.41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136</v>
      </c>
      <c r="AU243" s="240" t="s">
        <v>86</v>
      </c>
      <c r="AV243" s="13" t="s">
        <v>86</v>
      </c>
      <c r="AW243" s="13" t="s">
        <v>32</v>
      </c>
      <c r="AX243" s="13" t="s">
        <v>84</v>
      </c>
      <c r="AY243" s="240" t="s">
        <v>128</v>
      </c>
    </row>
    <row r="244" s="2" customFormat="1" ht="24.15" customHeight="1">
      <c r="A244" s="38"/>
      <c r="B244" s="39"/>
      <c r="C244" s="262" t="s">
        <v>399</v>
      </c>
      <c r="D244" s="262" t="s">
        <v>211</v>
      </c>
      <c r="E244" s="263" t="s">
        <v>400</v>
      </c>
      <c r="F244" s="264" t="s">
        <v>401</v>
      </c>
      <c r="G244" s="265" t="s">
        <v>391</v>
      </c>
      <c r="H244" s="266">
        <v>91.475999999999999</v>
      </c>
      <c r="I244" s="267"/>
      <c r="J244" s="268">
        <f>ROUND(I244*H244,2)</f>
        <v>0</v>
      </c>
      <c r="K244" s="269"/>
      <c r="L244" s="270"/>
      <c r="M244" s="271" t="s">
        <v>1</v>
      </c>
      <c r="N244" s="272" t="s">
        <v>41</v>
      </c>
      <c r="O244" s="91"/>
      <c r="P244" s="225">
        <f>O244*H244</f>
        <v>0</v>
      </c>
      <c r="Q244" s="225">
        <v>0.001</v>
      </c>
      <c r="R244" s="225">
        <f>Q244*H244</f>
        <v>0.091476000000000002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288</v>
      </c>
      <c r="AT244" s="227" t="s">
        <v>211</v>
      </c>
      <c r="AU244" s="227" t="s">
        <v>86</v>
      </c>
      <c r="AY244" s="17" t="s">
        <v>128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84</v>
      </c>
      <c r="BK244" s="228">
        <f>ROUND(I244*H244,2)</f>
        <v>0</v>
      </c>
      <c r="BL244" s="17" t="s">
        <v>205</v>
      </c>
      <c r="BM244" s="227" t="s">
        <v>402</v>
      </c>
    </row>
    <row r="245" s="13" customFormat="1">
      <c r="A245" s="13"/>
      <c r="B245" s="229"/>
      <c r="C245" s="230"/>
      <c r="D245" s="231" t="s">
        <v>136</v>
      </c>
      <c r="E245" s="230"/>
      <c r="F245" s="233" t="s">
        <v>403</v>
      </c>
      <c r="G245" s="230"/>
      <c r="H245" s="234">
        <v>91.475999999999999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136</v>
      </c>
      <c r="AU245" s="240" t="s">
        <v>86</v>
      </c>
      <c r="AV245" s="13" t="s">
        <v>86</v>
      </c>
      <c r="AW245" s="13" t="s">
        <v>4</v>
      </c>
      <c r="AX245" s="13" t="s">
        <v>84</v>
      </c>
      <c r="AY245" s="240" t="s">
        <v>128</v>
      </c>
    </row>
    <row r="246" s="2" customFormat="1" ht="24.15" customHeight="1">
      <c r="A246" s="38"/>
      <c r="B246" s="39"/>
      <c r="C246" s="215" t="s">
        <v>404</v>
      </c>
      <c r="D246" s="215" t="s">
        <v>130</v>
      </c>
      <c r="E246" s="216" t="s">
        <v>405</v>
      </c>
      <c r="F246" s="217" t="s">
        <v>406</v>
      </c>
      <c r="G246" s="218" t="s">
        <v>187</v>
      </c>
      <c r="H246" s="219">
        <v>0.090999999999999998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41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205</v>
      </c>
      <c r="AT246" s="227" t="s">
        <v>130</v>
      </c>
      <c r="AU246" s="227" t="s">
        <v>86</v>
      </c>
      <c r="AY246" s="17" t="s">
        <v>128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84</v>
      </c>
      <c r="BK246" s="228">
        <f>ROUND(I246*H246,2)</f>
        <v>0</v>
      </c>
      <c r="BL246" s="17" t="s">
        <v>205</v>
      </c>
      <c r="BM246" s="227" t="s">
        <v>407</v>
      </c>
    </row>
    <row r="247" s="12" customFormat="1" ht="22.8" customHeight="1">
      <c r="A247" s="12"/>
      <c r="B247" s="199"/>
      <c r="C247" s="200"/>
      <c r="D247" s="201" t="s">
        <v>75</v>
      </c>
      <c r="E247" s="213" t="s">
        <v>408</v>
      </c>
      <c r="F247" s="213" t="s">
        <v>409</v>
      </c>
      <c r="G247" s="200"/>
      <c r="H247" s="200"/>
      <c r="I247" s="203"/>
      <c r="J247" s="214">
        <f>BK247</f>
        <v>0</v>
      </c>
      <c r="K247" s="200"/>
      <c r="L247" s="205"/>
      <c r="M247" s="206"/>
      <c r="N247" s="207"/>
      <c r="O247" s="207"/>
      <c r="P247" s="208">
        <f>SUM(P248:P262)</f>
        <v>0</v>
      </c>
      <c r="Q247" s="207"/>
      <c r="R247" s="208">
        <f>SUM(R248:R262)</f>
        <v>0.33354000000000006</v>
      </c>
      <c r="S247" s="207"/>
      <c r="T247" s="209">
        <f>SUM(T248:T262)</f>
        <v>0.29346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0" t="s">
        <v>86</v>
      </c>
      <c r="AT247" s="211" t="s">
        <v>75</v>
      </c>
      <c r="AU247" s="211" t="s">
        <v>84</v>
      </c>
      <c r="AY247" s="210" t="s">
        <v>128</v>
      </c>
      <c r="BK247" s="212">
        <f>SUM(BK248:BK262)</f>
        <v>0</v>
      </c>
    </row>
    <row r="248" s="2" customFormat="1" ht="16.5" customHeight="1">
      <c r="A248" s="38"/>
      <c r="B248" s="39"/>
      <c r="C248" s="215" t="s">
        <v>410</v>
      </c>
      <c r="D248" s="215" t="s">
        <v>130</v>
      </c>
      <c r="E248" s="216" t="s">
        <v>411</v>
      </c>
      <c r="F248" s="217" t="s">
        <v>412</v>
      </c>
      <c r="G248" s="218" t="s">
        <v>153</v>
      </c>
      <c r="H248" s="219">
        <v>6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41</v>
      </c>
      <c r="O248" s="91"/>
      <c r="P248" s="225">
        <f>O248*H248</f>
        <v>0</v>
      </c>
      <c r="Q248" s="225">
        <v>0</v>
      </c>
      <c r="R248" s="225">
        <f>Q248*H248</f>
        <v>0</v>
      </c>
      <c r="S248" s="225">
        <v>0.03065</v>
      </c>
      <c r="T248" s="226">
        <f>S248*H248</f>
        <v>0.18390000000000001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205</v>
      </c>
      <c r="AT248" s="227" t="s">
        <v>130</v>
      </c>
      <c r="AU248" s="227" t="s">
        <v>86</v>
      </c>
      <c r="AY248" s="17" t="s">
        <v>128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84</v>
      </c>
      <c r="BK248" s="228">
        <f>ROUND(I248*H248,2)</f>
        <v>0</v>
      </c>
      <c r="BL248" s="17" t="s">
        <v>205</v>
      </c>
      <c r="BM248" s="227" t="s">
        <v>413</v>
      </c>
    </row>
    <row r="249" s="13" customFormat="1">
      <c r="A249" s="13"/>
      <c r="B249" s="229"/>
      <c r="C249" s="230"/>
      <c r="D249" s="231" t="s">
        <v>136</v>
      </c>
      <c r="E249" s="232" t="s">
        <v>1</v>
      </c>
      <c r="F249" s="233" t="s">
        <v>414</v>
      </c>
      <c r="G249" s="230"/>
      <c r="H249" s="234">
        <v>6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136</v>
      </c>
      <c r="AU249" s="240" t="s">
        <v>86</v>
      </c>
      <c r="AV249" s="13" t="s">
        <v>86</v>
      </c>
      <c r="AW249" s="13" t="s">
        <v>32</v>
      </c>
      <c r="AX249" s="13" t="s">
        <v>84</v>
      </c>
      <c r="AY249" s="240" t="s">
        <v>128</v>
      </c>
    </row>
    <row r="250" s="2" customFormat="1" ht="24.15" customHeight="1">
      <c r="A250" s="38"/>
      <c r="B250" s="39"/>
      <c r="C250" s="215" t="s">
        <v>415</v>
      </c>
      <c r="D250" s="215" t="s">
        <v>130</v>
      </c>
      <c r="E250" s="216" t="s">
        <v>416</v>
      </c>
      <c r="F250" s="217" t="s">
        <v>417</v>
      </c>
      <c r="G250" s="218" t="s">
        <v>153</v>
      </c>
      <c r="H250" s="219">
        <v>6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41</v>
      </c>
      <c r="O250" s="91"/>
      <c r="P250" s="225">
        <f>O250*H250</f>
        <v>0</v>
      </c>
      <c r="Q250" s="225">
        <v>0.01355</v>
      </c>
      <c r="R250" s="225">
        <f>Q250*H250</f>
        <v>0.081299999999999997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205</v>
      </c>
      <c r="AT250" s="227" t="s">
        <v>130</v>
      </c>
      <c r="AU250" s="227" t="s">
        <v>86</v>
      </c>
      <c r="AY250" s="17" t="s">
        <v>128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84</v>
      </c>
      <c r="BK250" s="228">
        <f>ROUND(I250*H250,2)</f>
        <v>0</v>
      </c>
      <c r="BL250" s="17" t="s">
        <v>205</v>
      </c>
      <c r="BM250" s="227" t="s">
        <v>418</v>
      </c>
    </row>
    <row r="251" s="13" customFormat="1">
      <c r="A251" s="13"/>
      <c r="B251" s="229"/>
      <c r="C251" s="230"/>
      <c r="D251" s="231" t="s">
        <v>136</v>
      </c>
      <c r="E251" s="232" t="s">
        <v>1</v>
      </c>
      <c r="F251" s="233" t="s">
        <v>414</v>
      </c>
      <c r="G251" s="230"/>
      <c r="H251" s="234">
        <v>6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136</v>
      </c>
      <c r="AU251" s="240" t="s">
        <v>86</v>
      </c>
      <c r="AV251" s="13" t="s">
        <v>86</v>
      </c>
      <c r="AW251" s="13" t="s">
        <v>32</v>
      </c>
      <c r="AX251" s="13" t="s">
        <v>84</v>
      </c>
      <c r="AY251" s="240" t="s">
        <v>128</v>
      </c>
    </row>
    <row r="252" s="2" customFormat="1" ht="24.15" customHeight="1">
      <c r="A252" s="38"/>
      <c r="B252" s="39"/>
      <c r="C252" s="215" t="s">
        <v>419</v>
      </c>
      <c r="D252" s="215" t="s">
        <v>130</v>
      </c>
      <c r="E252" s="216" t="s">
        <v>420</v>
      </c>
      <c r="F252" s="217" t="s">
        <v>421</v>
      </c>
      <c r="G252" s="218" t="s">
        <v>153</v>
      </c>
      <c r="H252" s="219">
        <v>10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41</v>
      </c>
      <c r="O252" s="91"/>
      <c r="P252" s="225">
        <f>O252*H252</f>
        <v>0</v>
      </c>
      <c r="Q252" s="225">
        <v>0.017010000000000001</v>
      </c>
      <c r="R252" s="225">
        <f>Q252*H252</f>
        <v>0.1701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205</v>
      </c>
      <c r="AT252" s="227" t="s">
        <v>130</v>
      </c>
      <c r="AU252" s="227" t="s">
        <v>86</v>
      </c>
      <c r="AY252" s="17" t="s">
        <v>128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84</v>
      </c>
      <c r="BK252" s="228">
        <f>ROUND(I252*H252,2)</f>
        <v>0</v>
      </c>
      <c r="BL252" s="17" t="s">
        <v>205</v>
      </c>
      <c r="BM252" s="227" t="s">
        <v>422</v>
      </c>
    </row>
    <row r="253" s="13" customFormat="1">
      <c r="A253" s="13"/>
      <c r="B253" s="229"/>
      <c r="C253" s="230"/>
      <c r="D253" s="231" t="s">
        <v>136</v>
      </c>
      <c r="E253" s="232" t="s">
        <v>1</v>
      </c>
      <c r="F253" s="233" t="s">
        <v>414</v>
      </c>
      <c r="G253" s="230"/>
      <c r="H253" s="234">
        <v>6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136</v>
      </c>
      <c r="AU253" s="240" t="s">
        <v>86</v>
      </c>
      <c r="AV253" s="13" t="s">
        <v>86</v>
      </c>
      <c r="AW253" s="13" t="s">
        <v>32</v>
      </c>
      <c r="AX253" s="13" t="s">
        <v>76</v>
      </c>
      <c r="AY253" s="240" t="s">
        <v>128</v>
      </c>
    </row>
    <row r="254" s="13" customFormat="1">
      <c r="A254" s="13"/>
      <c r="B254" s="229"/>
      <c r="C254" s="230"/>
      <c r="D254" s="231" t="s">
        <v>136</v>
      </c>
      <c r="E254" s="232" t="s">
        <v>1</v>
      </c>
      <c r="F254" s="233" t="s">
        <v>423</v>
      </c>
      <c r="G254" s="230"/>
      <c r="H254" s="234">
        <v>4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136</v>
      </c>
      <c r="AU254" s="240" t="s">
        <v>86</v>
      </c>
      <c r="AV254" s="13" t="s">
        <v>86</v>
      </c>
      <c r="AW254" s="13" t="s">
        <v>32</v>
      </c>
      <c r="AX254" s="13" t="s">
        <v>76</v>
      </c>
      <c r="AY254" s="240" t="s">
        <v>128</v>
      </c>
    </row>
    <row r="255" s="14" customFormat="1">
      <c r="A255" s="14"/>
      <c r="B255" s="241"/>
      <c r="C255" s="242"/>
      <c r="D255" s="231" t="s">
        <v>136</v>
      </c>
      <c r="E255" s="243" t="s">
        <v>1</v>
      </c>
      <c r="F255" s="244" t="s">
        <v>166</v>
      </c>
      <c r="G255" s="242"/>
      <c r="H255" s="245">
        <v>10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136</v>
      </c>
      <c r="AU255" s="251" t="s">
        <v>86</v>
      </c>
      <c r="AV255" s="14" t="s">
        <v>134</v>
      </c>
      <c r="AW255" s="14" t="s">
        <v>32</v>
      </c>
      <c r="AX255" s="14" t="s">
        <v>84</v>
      </c>
      <c r="AY255" s="251" t="s">
        <v>128</v>
      </c>
    </row>
    <row r="256" s="2" customFormat="1" ht="24.15" customHeight="1">
      <c r="A256" s="38"/>
      <c r="B256" s="39"/>
      <c r="C256" s="262" t="s">
        <v>424</v>
      </c>
      <c r="D256" s="262" t="s">
        <v>211</v>
      </c>
      <c r="E256" s="263" t="s">
        <v>425</v>
      </c>
      <c r="F256" s="264" t="s">
        <v>426</v>
      </c>
      <c r="G256" s="265" t="s">
        <v>316</v>
      </c>
      <c r="H256" s="266">
        <v>2</v>
      </c>
      <c r="I256" s="267"/>
      <c r="J256" s="268">
        <f>ROUND(I256*H256,2)</f>
        <v>0</v>
      </c>
      <c r="K256" s="269"/>
      <c r="L256" s="270"/>
      <c r="M256" s="271" t="s">
        <v>1</v>
      </c>
      <c r="N256" s="272" t="s">
        <v>41</v>
      </c>
      <c r="O256" s="91"/>
      <c r="P256" s="225">
        <f>O256*H256</f>
        <v>0</v>
      </c>
      <c r="Q256" s="225">
        <v>0.0057000000000000002</v>
      </c>
      <c r="R256" s="225">
        <f>Q256*H256</f>
        <v>0.0114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288</v>
      </c>
      <c r="AT256" s="227" t="s">
        <v>211</v>
      </c>
      <c r="AU256" s="227" t="s">
        <v>86</v>
      </c>
      <c r="AY256" s="17" t="s">
        <v>128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84</v>
      </c>
      <c r="BK256" s="228">
        <f>ROUND(I256*H256,2)</f>
        <v>0</v>
      </c>
      <c r="BL256" s="17" t="s">
        <v>205</v>
      </c>
      <c r="BM256" s="227" t="s">
        <v>427</v>
      </c>
    </row>
    <row r="257" s="2" customFormat="1" ht="16.5" customHeight="1">
      <c r="A257" s="38"/>
      <c r="B257" s="39"/>
      <c r="C257" s="215" t="s">
        <v>428</v>
      </c>
      <c r="D257" s="215" t="s">
        <v>130</v>
      </c>
      <c r="E257" s="216" t="s">
        <v>429</v>
      </c>
      <c r="F257" s="217" t="s">
        <v>430</v>
      </c>
      <c r="G257" s="218" t="s">
        <v>316</v>
      </c>
      <c r="H257" s="219">
        <v>2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41</v>
      </c>
      <c r="O257" s="91"/>
      <c r="P257" s="225">
        <f>O257*H257</f>
        <v>0</v>
      </c>
      <c r="Q257" s="225">
        <v>0</v>
      </c>
      <c r="R257" s="225">
        <f>Q257*H257</f>
        <v>0</v>
      </c>
      <c r="S257" s="225">
        <v>0.029610000000000001</v>
      </c>
      <c r="T257" s="226">
        <f>S257*H257</f>
        <v>0.059220000000000002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205</v>
      </c>
      <c r="AT257" s="227" t="s">
        <v>130</v>
      </c>
      <c r="AU257" s="227" t="s">
        <v>86</v>
      </c>
      <c r="AY257" s="17" t="s">
        <v>128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84</v>
      </c>
      <c r="BK257" s="228">
        <f>ROUND(I257*H257,2)</f>
        <v>0</v>
      </c>
      <c r="BL257" s="17" t="s">
        <v>205</v>
      </c>
      <c r="BM257" s="227" t="s">
        <v>431</v>
      </c>
    </row>
    <row r="258" s="2" customFormat="1" ht="16.5" customHeight="1">
      <c r="A258" s="38"/>
      <c r="B258" s="39"/>
      <c r="C258" s="215" t="s">
        <v>432</v>
      </c>
      <c r="D258" s="215" t="s">
        <v>130</v>
      </c>
      <c r="E258" s="216" t="s">
        <v>433</v>
      </c>
      <c r="F258" s="217" t="s">
        <v>434</v>
      </c>
      <c r="G258" s="218" t="s">
        <v>316</v>
      </c>
      <c r="H258" s="219">
        <v>2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41</v>
      </c>
      <c r="O258" s="91"/>
      <c r="P258" s="225">
        <f>O258*H258</f>
        <v>0</v>
      </c>
      <c r="Q258" s="225">
        <v>0.00165</v>
      </c>
      <c r="R258" s="225">
        <f>Q258*H258</f>
        <v>0.0033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205</v>
      </c>
      <c r="AT258" s="227" t="s">
        <v>130</v>
      </c>
      <c r="AU258" s="227" t="s">
        <v>86</v>
      </c>
      <c r="AY258" s="17" t="s">
        <v>128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84</v>
      </c>
      <c r="BK258" s="228">
        <f>ROUND(I258*H258,2)</f>
        <v>0</v>
      </c>
      <c r="BL258" s="17" t="s">
        <v>205</v>
      </c>
      <c r="BM258" s="227" t="s">
        <v>435</v>
      </c>
    </row>
    <row r="259" s="2" customFormat="1" ht="33" customHeight="1">
      <c r="A259" s="38"/>
      <c r="B259" s="39"/>
      <c r="C259" s="262" t="s">
        <v>436</v>
      </c>
      <c r="D259" s="262" t="s">
        <v>211</v>
      </c>
      <c r="E259" s="263" t="s">
        <v>437</v>
      </c>
      <c r="F259" s="264" t="s">
        <v>438</v>
      </c>
      <c r="G259" s="265" t="s">
        <v>316</v>
      </c>
      <c r="H259" s="266">
        <v>2</v>
      </c>
      <c r="I259" s="267"/>
      <c r="J259" s="268">
        <f>ROUND(I259*H259,2)</f>
        <v>0</v>
      </c>
      <c r="K259" s="269"/>
      <c r="L259" s="270"/>
      <c r="M259" s="271" t="s">
        <v>1</v>
      </c>
      <c r="N259" s="272" t="s">
        <v>41</v>
      </c>
      <c r="O259" s="91"/>
      <c r="P259" s="225">
        <f>O259*H259</f>
        <v>0</v>
      </c>
      <c r="Q259" s="225">
        <v>0.0071999999999999998</v>
      </c>
      <c r="R259" s="225">
        <f>Q259*H259</f>
        <v>0.0144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288</v>
      </c>
      <c r="AT259" s="227" t="s">
        <v>211</v>
      </c>
      <c r="AU259" s="227" t="s">
        <v>86</v>
      </c>
      <c r="AY259" s="17" t="s">
        <v>128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84</v>
      </c>
      <c r="BK259" s="228">
        <f>ROUND(I259*H259,2)</f>
        <v>0</v>
      </c>
      <c r="BL259" s="17" t="s">
        <v>205</v>
      </c>
      <c r="BM259" s="227" t="s">
        <v>439</v>
      </c>
    </row>
    <row r="260" s="2" customFormat="1" ht="16.5" customHeight="1">
      <c r="A260" s="38"/>
      <c r="B260" s="39"/>
      <c r="C260" s="215" t="s">
        <v>440</v>
      </c>
      <c r="D260" s="215" t="s">
        <v>130</v>
      </c>
      <c r="E260" s="216" t="s">
        <v>441</v>
      </c>
      <c r="F260" s="217" t="s">
        <v>442</v>
      </c>
      <c r="G260" s="218" t="s">
        <v>316</v>
      </c>
      <c r="H260" s="219">
        <v>2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41</v>
      </c>
      <c r="O260" s="91"/>
      <c r="P260" s="225">
        <f>O260*H260</f>
        <v>0</v>
      </c>
      <c r="Q260" s="225">
        <v>0.026519999999999998</v>
      </c>
      <c r="R260" s="225">
        <f>Q260*H260</f>
        <v>0.053039999999999997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205</v>
      </c>
      <c r="AT260" s="227" t="s">
        <v>130</v>
      </c>
      <c r="AU260" s="227" t="s">
        <v>86</v>
      </c>
      <c r="AY260" s="17" t="s">
        <v>128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84</v>
      </c>
      <c r="BK260" s="228">
        <f>ROUND(I260*H260,2)</f>
        <v>0</v>
      </c>
      <c r="BL260" s="17" t="s">
        <v>205</v>
      </c>
      <c r="BM260" s="227" t="s">
        <v>443</v>
      </c>
    </row>
    <row r="261" s="2" customFormat="1" ht="16.5" customHeight="1">
      <c r="A261" s="38"/>
      <c r="B261" s="39"/>
      <c r="C261" s="215" t="s">
        <v>444</v>
      </c>
      <c r="D261" s="215" t="s">
        <v>130</v>
      </c>
      <c r="E261" s="216" t="s">
        <v>445</v>
      </c>
      <c r="F261" s="217" t="s">
        <v>446</v>
      </c>
      <c r="G261" s="218" t="s">
        <v>316</v>
      </c>
      <c r="H261" s="219">
        <v>2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41</v>
      </c>
      <c r="O261" s="91"/>
      <c r="P261" s="225">
        <f>O261*H261</f>
        <v>0</v>
      </c>
      <c r="Q261" s="225">
        <v>0</v>
      </c>
      <c r="R261" s="225">
        <f>Q261*H261</f>
        <v>0</v>
      </c>
      <c r="S261" s="225">
        <v>0.025170000000000001</v>
      </c>
      <c r="T261" s="226">
        <f>S261*H261</f>
        <v>0.050340000000000003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205</v>
      </c>
      <c r="AT261" s="227" t="s">
        <v>130</v>
      </c>
      <c r="AU261" s="227" t="s">
        <v>86</v>
      </c>
      <c r="AY261" s="17" t="s">
        <v>128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84</v>
      </c>
      <c r="BK261" s="228">
        <f>ROUND(I261*H261,2)</f>
        <v>0</v>
      </c>
      <c r="BL261" s="17" t="s">
        <v>205</v>
      </c>
      <c r="BM261" s="227" t="s">
        <v>447</v>
      </c>
    </row>
    <row r="262" s="2" customFormat="1" ht="24.15" customHeight="1">
      <c r="A262" s="38"/>
      <c r="B262" s="39"/>
      <c r="C262" s="215" t="s">
        <v>448</v>
      </c>
      <c r="D262" s="215" t="s">
        <v>130</v>
      </c>
      <c r="E262" s="216" t="s">
        <v>449</v>
      </c>
      <c r="F262" s="217" t="s">
        <v>450</v>
      </c>
      <c r="G262" s="218" t="s">
        <v>187</v>
      </c>
      <c r="H262" s="219">
        <v>0.33400000000000002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41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205</v>
      </c>
      <c r="AT262" s="227" t="s">
        <v>130</v>
      </c>
      <c r="AU262" s="227" t="s">
        <v>86</v>
      </c>
      <c r="AY262" s="17" t="s">
        <v>128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84</v>
      </c>
      <c r="BK262" s="228">
        <f>ROUND(I262*H262,2)</f>
        <v>0</v>
      </c>
      <c r="BL262" s="17" t="s">
        <v>205</v>
      </c>
      <c r="BM262" s="227" t="s">
        <v>451</v>
      </c>
    </row>
    <row r="263" s="12" customFormat="1" ht="22.8" customHeight="1">
      <c r="A263" s="12"/>
      <c r="B263" s="199"/>
      <c r="C263" s="200"/>
      <c r="D263" s="201" t="s">
        <v>75</v>
      </c>
      <c r="E263" s="213" t="s">
        <v>452</v>
      </c>
      <c r="F263" s="213" t="s">
        <v>453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SUM(P264:P267)</f>
        <v>0</v>
      </c>
      <c r="Q263" s="207"/>
      <c r="R263" s="208">
        <f>SUM(R264:R267)</f>
        <v>0.01452</v>
      </c>
      <c r="S263" s="207"/>
      <c r="T263" s="209">
        <f>SUM(T264:T267)</f>
        <v>0.58079999999999998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86</v>
      </c>
      <c r="AT263" s="211" t="s">
        <v>75</v>
      </c>
      <c r="AU263" s="211" t="s">
        <v>84</v>
      </c>
      <c r="AY263" s="210" t="s">
        <v>128</v>
      </c>
      <c r="BK263" s="212">
        <f>SUM(BK264:BK267)</f>
        <v>0</v>
      </c>
    </row>
    <row r="264" s="2" customFormat="1" ht="33" customHeight="1">
      <c r="A264" s="38"/>
      <c r="B264" s="39"/>
      <c r="C264" s="215" t="s">
        <v>454</v>
      </c>
      <c r="D264" s="215" t="s">
        <v>130</v>
      </c>
      <c r="E264" s="216" t="s">
        <v>455</v>
      </c>
      <c r="F264" s="217" t="s">
        <v>456</v>
      </c>
      <c r="G264" s="218" t="s">
        <v>153</v>
      </c>
      <c r="H264" s="219">
        <v>36.299999999999997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41</v>
      </c>
      <c r="O264" s="91"/>
      <c r="P264" s="225">
        <f>O264*H264</f>
        <v>0</v>
      </c>
      <c r="Q264" s="225">
        <v>0</v>
      </c>
      <c r="R264" s="225">
        <f>Q264*H264</f>
        <v>0</v>
      </c>
      <c r="S264" s="225">
        <v>0.016</v>
      </c>
      <c r="T264" s="226">
        <f>S264*H264</f>
        <v>0.58079999999999998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205</v>
      </c>
      <c r="AT264" s="227" t="s">
        <v>130</v>
      </c>
      <c r="AU264" s="227" t="s">
        <v>86</v>
      </c>
      <c r="AY264" s="17" t="s">
        <v>128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84</v>
      </c>
      <c r="BK264" s="228">
        <f>ROUND(I264*H264,2)</f>
        <v>0</v>
      </c>
      <c r="BL264" s="17" t="s">
        <v>205</v>
      </c>
      <c r="BM264" s="227" t="s">
        <v>457</v>
      </c>
    </row>
    <row r="265" s="2" customFormat="1" ht="24.15" customHeight="1">
      <c r="A265" s="38"/>
      <c r="B265" s="39"/>
      <c r="C265" s="215" t="s">
        <v>458</v>
      </c>
      <c r="D265" s="215" t="s">
        <v>130</v>
      </c>
      <c r="E265" s="216" t="s">
        <v>459</v>
      </c>
      <c r="F265" s="217" t="s">
        <v>460</v>
      </c>
      <c r="G265" s="218" t="s">
        <v>153</v>
      </c>
      <c r="H265" s="219">
        <v>36.299999999999997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41</v>
      </c>
      <c r="O265" s="91"/>
      <c r="P265" s="225">
        <f>O265*H265</f>
        <v>0</v>
      </c>
      <c r="Q265" s="225">
        <v>0.00040000000000000002</v>
      </c>
      <c r="R265" s="225">
        <f>Q265*H265</f>
        <v>0.01452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205</v>
      </c>
      <c r="AT265" s="227" t="s">
        <v>130</v>
      </c>
      <c r="AU265" s="227" t="s">
        <v>86</v>
      </c>
      <c r="AY265" s="17" t="s">
        <v>128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84</v>
      </c>
      <c r="BK265" s="228">
        <f>ROUND(I265*H265,2)</f>
        <v>0</v>
      </c>
      <c r="BL265" s="17" t="s">
        <v>205</v>
      </c>
      <c r="BM265" s="227" t="s">
        <v>461</v>
      </c>
    </row>
    <row r="266" s="2" customFormat="1" ht="16.5" customHeight="1">
      <c r="A266" s="38"/>
      <c r="B266" s="39"/>
      <c r="C266" s="215" t="s">
        <v>462</v>
      </c>
      <c r="D266" s="215" t="s">
        <v>130</v>
      </c>
      <c r="E266" s="216" t="s">
        <v>463</v>
      </c>
      <c r="F266" s="217" t="s">
        <v>464</v>
      </c>
      <c r="G266" s="218" t="s">
        <v>153</v>
      </c>
      <c r="H266" s="219">
        <v>36.299999999999997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41</v>
      </c>
      <c r="O266" s="91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205</v>
      </c>
      <c r="AT266" s="227" t="s">
        <v>130</v>
      </c>
      <c r="AU266" s="227" t="s">
        <v>86</v>
      </c>
      <c r="AY266" s="17" t="s">
        <v>128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84</v>
      </c>
      <c r="BK266" s="228">
        <f>ROUND(I266*H266,2)</f>
        <v>0</v>
      </c>
      <c r="BL266" s="17" t="s">
        <v>205</v>
      </c>
      <c r="BM266" s="227" t="s">
        <v>465</v>
      </c>
    </row>
    <row r="267" s="2" customFormat="1" ht="24.15" customHeight="1">
      <c r="A267" s="38"/>
      <c r="B267" s="39"/>
      <c r="C267" s="215" t="s">
        <v>466</v>
      </c>
      <c r="D267" s="215" t="s">
        <v>130</v>
      </c>
      <c r="E267" s="216" t="s">
        <v>467</v>
      </c>
      <c r="F267" s="217" t="s">
        <v>468</v>
      </c>
      <c r="G267" s="218" t="s">
        <v>187</v>
      </c>
      <c r="H267" s="219">
        <v>0.014999999999999999</v>
      </c>
      <c r="I267" s="220"/>
      <c r="J267" s="221">
        <f>ROUND(I267*H267,2)</f>
        <v>0</v>
      </c>
      <c r="K267" s="222"/>
      <c r="L267" s="44"/>
      <c r="M267" s="223" t="s">
        <v>1</v>
      </c>
      <c r="N267" s="224" t="s">
        <v>41</v>
      </c>
      <c r="O267" s="91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205</v>
      </c>
      <c r="AT267" s="227" t="s">
        <v>130</v>
      </c>
      <c r="AU267" s="227" t="s">
        <v>86</v>
      </c>
      <c r="AY267" s="17" t="s">
        <v>128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84</v>
      </c>
      <c r="BK267" s="228">
        <f>ROUND(I267*H267,2)</f>
        <v>0</v>
      </c>
      <c r="BL267" s="17" t="s">
        <v>205</v>
      </c>
      <c r="BM267" s="227" t="s">
        <v>469</v>
      </c>
    </row>
    <row r="268" s="12" customFormat="1" ht="22.8" customHeight="1">
      <c r="A268" s="12"/>
      <c r="B268" s="199"/>
      <c r="C268" s="200"/>
      <c r="D268" s="201" t="s">
        <v>75</v>
      </c>
      <c r="E268" s="213" t="s">
        <v>470</v>
      </c>
      <c r="F268" s="213" t="s">
        <v>471</v>
      </c>
      <c r="G268" s="200"/>
      <c r="H268" s="200"/>
      <c r="I268" s="203"/>
      <c r="J268" s="214">
        <f>BK268</f>
        <v>0</v>
      </c>
      <c r="K268" s="200"/>
      <c r="L268" s="205"/>
      <c r="M268" s="206"/>
      <c r="N268" s="207"/>
      <c r="O268" s="207"/>
      <c r="P268" s="208">
        <f>SUM(P269:P275)</f>
        <v>0</v>
      </c>
      <c r="Q268" s="207"/>
      <c r="R268" s="208">
        <f>SUM(R269:R275)</f>
        <v>0.0076796999999999994</v>
      </c>
      <c r="S268" s="207"/>
      <c r="T268" s="209">
        <f>SUM(T269:T275)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86</v>
      </c>
      <c r="AT268" s="211" t="s">
        <v>75</v>
      </c>
      <c r="AU268" s="211" t="s">
        <v>84</v>
      </c>
      <c r="AY268" s="210" t="s">
        <v>128</v>
      </c>
      <c r="BK268" s="212">
        <f>SUM(BK269:BK275)</f>
        <v>0</v>
      </c>
    </row>
    <row r="269" s="2" customFormat="1" ht="24.15" customHeight="1">
      <c r="A269" s="38"/>
      <c r="B269" s="39"/>
      <c r="C269" s="215" t="s">
        <v>472</v>
      </c>
      <c r="D269" s="215" t="s">
        <v>130</v>
      </c>
      <c r="E269" s="216" t="s">
        <v>473</v>
      </c>
      <c r="F269" s="217" t="s">
        <v>474</v>
      </c>
      <c r="G269" s="218" t="s">
        <v>133</v>
      </c>
      <c r="H269" s="219">
        <v>14.49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41</v>
      </c>
      <c r="O269" s="91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205</v>
      </c>
      <c r="AT269" s="227" t="s">
        <v>130</v>
      </c>
      <c r="AU269" s="227" t="s">
        <v>86</v>
      </c>
      <c r="AY269" s="17" t="s">
        <v>128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84</v>
      </c>
      <c r="BK269" s="228">
        <f>ROUND(I269*H269,2)</f>
        <v>0</v>
      </c>
      <c r="BL269" s="17" t="s">
        <v>205</v>
      </c>
      <c r="BM269" s="227" t="s">
        <v>475</v>
      </c>
    </row>
    <row r="270" s="13" customFormat="1">
      <c r="A270" s="13"/>
      <c r="B270" s="229"/>
      <c r="C270" s="230"/>
      <c r="D270" s="231" t="s">
        <v>136</v>
      </c>
      <c r="E270" s="232" t="s">
        <v>1</v>
      </c>
      <c r="F270" s="233" t="s">
        <v>476</v>
      </c>
      <c r="G270" s="230"/>
      <c r="H270" s="234">
        <v>3.6000000000000001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136</v>
      </c>
      <c r="AU270" s="240" t="s">
        <v>86</v>
      </c>
      <c r="AV270" s="13" t="s">
        <v>86</v>
      </c>
      <c r="AW270" s="13" t="s">
        <v>32</v>
      </c>
      <c r="AX270" s="13" t="s">
        <v>76</v>
      </c>
      <c r="AY270" s="240" t="s">
        <v>128</v>
      </c>
    </row>
    <row r="271" s="13" customFormat="1">
      <c r="A271" s="13"/>
      <c r="B271" s="229"/>
      <c r="C271" s="230"/>
      <c r="D271" s="231" t="s">
        <v>136</v>
      </c>
      <c r="E271" s="232" t="s">
        <v>1</v>
      </c>
      <c r="F271" s="233" t="s">
        <v>477</v>
      </c>
      <c r="G271" s="230"/>
      <c r="H271" s="234">
        <v>10.890000000000001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136</v>
      </c>
      <c r="AU271" s="240" t="s">
        <v>86</v>
      </c>
      <c r="AV271" s="13" t="s">
        <v>86</v>
      </c>
      <c r="AW271" s="13" t="s">
        <v>32</v>
      </c>
      <c r="AX271" s="13" t="s">
        <v>76</v>
      </c>
      <c r="AY271" s="240" t="s">
        <v>128</v>
      </c>
    </row>
    <row r="272" s="14" customFormat="1">
      <c r="A272" s="14"/>
      <c r="B272" s="241"/>
      <c r="C272" s="242"/>
      <c r="D272" s="231" t="s">
        <v>136</v>
      </c>
      <c r="E272" s="243" t="s">
        <v>1</v>
      </c>
      <c r="F272" s="244" t="s">
        <v>166</v>
      </c>
      <c r="G272" s="242"/>
      <c r="H272" s="245">
        <v>14.49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136</v>
      </c>
      <c r="AU272" s="251" t="s">
        <v>86</v>
      </c>
      <c r="AV272" s="14" t="s">
        <v>134</v>
      </c>
      <c r="AW272" s="14" t="s">
        <v>32</v>
      </c>
      <c r="AX272" s="14" t="s">
        <v>84</v>
      </c>
      <c r="AY272" s="251" t="s">
        <v>128</v>
      </c>
    </row>
    <row r="273" s="2" customFormat="1" ht="24.15" customHeight="1">
      <c r="A273" s="38"/>
      <c r="B273" s="39"/>
      <c r="C273" s="215" t="s">
        <v>478</v>
      </c>
      <c r="D273" s="215" t="s">
        <v>130</v>
      </c>
      <c r="E273" s="216" t="s">
        <v>479</v>
      </c>
      <c r="F273" s="217" t="s">
        <v>480</v>
      </c>
      <c r="G273" s="218" t="s">
        <v>133</v>
      </c>
      <c r="H273" s="219">
        <v>14.49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41</v>
      </c>
      <c r="O273" s="91"/>
      <c r="P273" s="225">
        <f>O273*H273</f>
        <v>0</v>
      </c>
      <c r="Q273" s="225">
        <v>0.00025000000000000001</v>
      </c>
      <c r="R273" s="225">
        <f>Q273*H273</f>
        <v>0.0036225000000000003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205</v>
      </c>
      <c r="AT273" s="227" t="s">
        <v>130</v>
      </c>
      <c r="AU273" s="227" t="s">
        <v>86</v>
      </c>
      <c r="AY273" s="17" t="s">
        <v>128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84</v>
      </c>
      <c r="BK273" s="228">
        <f>ROUND(I273*H273,2)</f>
        <v>0</v>
      </c>
      <c r="BL273" s="17" t="s">
        <v>205</v>
      </c>
      <c r="BM273" s="227" t="s">
        <v>481</v>
      </c>
    </row>
    <row r="274" s="2" customFormat="1" ht="21.75" customHeight="1">
      <c r="A274" s="38"/>
      <c r="B274" s="39"/>
      <c r="C274" s="215" t="s">
        <v>482</v>
      </c>
      <c r="D274" s="215" t="s">
        <v>130</v>
      </c>
      <c r="E274" s="216" t="s">
        <v>483</v>
      </c>
      <c r="F274" s="217" t="s">
        <v>484</v>
      </c>
      <c r="G274" s="218" t="s">
        <v>133</v>
      </c>
      <c r="H274" s="219">
        <v>14.49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41</v>
      </c>
      <c r="O274" s="91"/>
      <c r="P274" s="225">
        <f>O274*H274</f>
        <v>0</v>
      </c>
      <c r="Q274" s="225">
        <v>0.00027999999999999998</v>
      </c>
      <c r="R274" s="225">
        <f>Q274*H274</f>
        <v>0.0040571999999999995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205</v>
      </c>
      <c r="AT274" s="227" t="s">
        <v>130</v>
      </c>
      <c r="AU274" s="227" t="s">
        <v>86</v>
      </c>
      <c r="AY274" s="17" t="s">
        <v>128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84</v>
      </c>
      <c r="BK274" s="228">
        <f>ROUND(I274*H274,2)</f>
        <v>0</v>
      </c>
      <c r="BL274" s="17" t="s">
        <v>205</v>
      </c>
      <c r="BM274" s="227" t="s">
        <v>485</v>
      </c>
    </row>
    <row r="275" s="2" customFormat="1" ht="24.15" customHeight="1">
      <c r="A275" s="38"/>
      <c r="B275" s="39"/>
      <c r="C275" s="215" t="s">
        <v>486</v>
      </c>
      <c r="D275" s="215" t="s">
        <v>130</v>
      </c>
      <c r="E275" s="216" t="s">
        <v>487</v>
      </c>
      <c r="F275" s="217" t="s">
        <v>488</v>
      </c>
      <c r="G275" s="218" t="s">
        <v>187</v>
      </c>
      <c r="H275" s="219">
        <v>0.0080000000000000002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41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205</v>
      </c>
      <c r="AT275" s="227" t="s">
        <v>130</v>
      </c>
      <c r="AU275" s="227" t="s">
        <v>86</v>
      </c>
      <c r="AY275" s="17" t="s">
        <v>128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84</v>
      </c>
      <c r="BK275" s="228">
        <f>ROUND(I275*H275,2)</f>
        <v>0</v>
      </c>
      <c r="BL275" s="17" t="s">
        <v>205</v>
      </c>
      <c r="BM275" s="227" t="s">
        <v>489</v>
      </c>
    </row>
    <row r="276" s="12" customFormat="1" ht="22.8" customHeight="1">
      <c r="A276" s="12"/>
      <c r="B276" s="199"/>
      <c r="C276" s="200"/>
      <c r="D276" s="201" t="s">
        <v>75</v>
      </c>
      <c r="E276" s="213" t="s">
        <v>490</v>
      </c>
      <c r="F276" s="213" t="s">
        <v>491</v>
      </c>
      <c r="G276" s="200"/>
      <c r="H276" s="200"/>
      <c r="I276" s="203"/>
      <c r="J276" s="214">
        <f>BK276</f>
        <v>0</v>
      </c>
      <c r="K276" s="200"/>
      <c r="L276" s="205"/>
      <c r="M276" s="206"/>
      <c r="N276" s="207"/>
      <c r="O276" s="207"/>
      <c r="P276" s="208">
        <f>SUM(P277:P293)</f>
        <v>0</v>
      </c>
      <c r="Q276" s="207"/>
      <c r="R276" s="208">
        <f>SUM(R277:R293)</f>
        <v>1.1201730000000001</v>
      </c>
      <c r="S276" s="207"/>
      <c r="T276" s="209">
        <f>SUM(T277:T293)</f>
        <v>0.58149000000000006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0" t="s">
        <v>86</v>
      </c>
      <c r="AT276" s="211" t="s">
        <v>75</v>
      </c>
      <c r="AU276" s="211" t="s">
        <v>84</v>
      </c>
      <c r="AY276" s="210" t="s">
        <v>128</v>
      </c>
      <c r="BK276" s="212">
        <f>SUM(BK277:BK293)</f>
        <v>0</v>
      </c>
    </row>
    <row r="277" s="2" customFormat="1" ht="24.15" customHeight="1">
      <c r="A277" s="38"/>
      <c r="B277" s="39"/>
      <c r="C277" s="215" t="s">
        <v>492</v>
      </c>
      <c r="D277" s="215" t="s">
        <v>130</v>
      </c>
      <c r="E277" s="216" t="s">
        <v>493</v>
      </c>
      <c r="F277" s="217" t="s">
        <v>494</v>
      </c>
      <c r="G277" s="218" t="s">
        <v>133</v>
      </c>
      <c r="H277" s="219">
        <v>10.890000000000001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41</v>
      </c>
      <c r="O277" s="91"/>
      <c r="P277" s="225">
        <f>O277*H277</f>
        <v>0</v>
      </c>
      <c r="Q277" s="225">
        <v>0.041000000000000002</v>
      </c>
      <c r="R277" s="225">
        <f>Q277*H277</f>
        <v>0.44649000000000005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205</v>
      </c>
      <c r="AT277" s="227" t="s">
        <v>130</v>
      </c>
      <c r="AU277" s="227" t="s">
        <v>86</v>
      </c>
      <c r="AY277" s="17" t="s">
        <v>128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84</v>
      </c>
      <c r="BK277" s="228">
        <f>ROUND(I277*H277,2)</f>
        <v>0</v>
      </c>
      <c r="BL277" s="17" t="s">
        <v>205</v>
      </c>
      <c r="BM277" s="227" t="s">
        <v>495</v>
      </c>
    </row>
    <row r="278" s="13" customFormat="1">
      <c r="A278" s="13"/>
      <c r="B278" s="229"/>
      <c r="C278" s="230"/>
      <c r="D278" s="231" t="s">
        <v>136</v>
      </c>
      <c r="E278" s="232" t="s">
        <v>1</v>
      </c>
      <c r="F278" s="233" t="s">
        <v>349</v>
      </c>
      <c r="G278" s="230"/>
      <c r="H278" s="234">
        <v>10.890000000000001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136</v>
      </c>
      <c r="AU278" s="240" t="s">
        <v>86</v>
      </c>
      <c r="AV278" s="13" t="s">
        <v>86</v>
      </c>
      <c r="AW278" s="13" t="s">
        <v>32</v>
      </c>
      <c r="AX278" s="13" t="s">
        <v>84</v>
      </c>
      <c r="AY278" s="240" t="s">
        <v>128</v>
      </c>
    </row>
    <row r="279" s="2" customFormat="1" ht="16.5" customHeight="1">
      <c r="A279" s="38"/>
      <c r="B279" s="39"/>
      <c r="C279" s="262" t="s">
        <v>496</v>
      </c>
      <c r="D279" s="262" t="s">
        <v>211</v>
      </c>
      <c r="E279" s="263" t="s">
        <v>497</v>
      </c>
      <c r="F279" s="264" t="s">
        <v>498</v>
      </c>
      <c r="G279" s="265" t="s">
        <v>133</v>
      </c>
      <c r="H279" s="266">
        <v>0.315</v>
      </c>
      <c r="I279" s="267"/>
      <c r="J279" s="268">
        <f>ROUND(I279*H279,2)</f>
        <v>0</v>
      </c>
      <c r="K279" s="269"/>
      <c r="L279" s="270"/>
      <c r="M279" s="271" t="s">
        <v>1</v>
      </c>
      <c r="N279" s="272" t="s">
        <v>41</v>
      </c>
      <c r="O279" s="91"/>
      <c r="P279" s="225">
        <f>O279*H279</f>
        <v>0</v>
      </c>
      <c r="Q279" s="225">
        <v>0.053999999999999999</v>
      </c>
      <c r="R279" s="225">
        <f>Q279*H279</f>
        <v>0.017010000000000001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288</v>
      </c>
      <c r="AT279" s="227" t="s">
        <v>211</v>
      </c>
      <c r="AU279" s="227" t="s">
        <v>86</v>
      </c>
      <c r="AY279" s="17" t="s">
        <v>128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84</v>
      </c>
      <c r="BK279" s="228">
        <f>ROUND(I279*H279,2)</f>
        <v>0</v>
      </c>
      <c r="BL279" s="17" t="s">
        <v>205</v>
      </c>
      <c r="BM279" s="227" t="s">
        <v>499</v>
      </c>
    </row>
    <row r="280" s="13" customFormat="1">
      <c r="A280" s="13"/>
      <c r="B280" s="229"/>
      <c r="C280" s="230"/>
      <c r="D280" s="231" t="s">
        <v>136</v>
      </c>
      <c r="E280" s="232" t="s">
        <v>1</v>
      </c>
      <c r="F280" s="233" t="s">
        <v>500</v>
      </c>
      <c r="G280" s="230"/>
      <c r="H280" s="234">
        <v>0.29999999999999999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136</v>
      </c>
      <c r="AU280" s="240" t="s">
        <v>86</v>
      </c>
      <c r="AV280" s="13" t="s">
        <v>86</v>
      </c>
      <c r="AW280" s="13" t="s">
        <v>32</v>
      </c>
      <c r="AX280" s="13" t="s">
        <v>84</v>
      </c>
      <c r="AY280" s="240" t="s">
        <v>128</v>
      </c>
    </row>
    <row r="281" s="13" customFormat="1">
      <c r="A281" s="13"/>
      <c r="B281" s="229"/>
      <c r="C281" s="230"/>
      <c r="D281" s="231" t="s">
        <v>136</v>
      </c>
      <c r="E281" s="230"/>
      <c r="F281" s="233" t="s">
        <v>501</v>
      </c>
      <c r="G281" s="230"/>
      <c r="H281" s="234">
        <v>0.315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136</v>
      </c>
      <c r="AU281" s="240" t="s">
        <v>86</v>
      </c>
      <c r="AV281" s="13" t="s">
        <v>86</v>
      </c>
      <c r="AW281" s="13" t="s">
        <v>4</v>
      </c>
      <c r="AX281" s="13" t="s">
        <v>84</v>
      </c>
      <c r="AY281" s="240" t="s">
        <v>128</v>
      </c>
    </row>
    <row r="282" s="2" customFormat="1" ht="24.15" customHeight="1">
      <c r="A282" s="38"/>
      <c r="B282" s="39"/>
      <c r="C282" s="215" t="s">
        <v>502</v>
      </c>
      <c r="D282" s="215" t="s">
        <v>130</v>
      </c>
      <c r="E282" s="216" t="s">
        <v>503</v>
      </c>
      <c r="F282" s="217" t="s">
        <v>504</v>
      </c>
      <c r="G282" s="218" t="s">
        <v>133</v>
      </c>
      <c r="H282" s="219">
        <v>9.0749999999999993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41</v>
      </c>
      <c r="O282" s="91"/>
      <c r="P282" s="225">
        <f>O282*H282</f>
        <v>0</v>
      </c>
      <c r="Q282" s="225">
        <v>0.0080000000000000002</v>
      </c>
      <c r="R282" s="225">
        <f>Q282*H282</f>
        <v>0.072599999999999998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205</v>
      </c>
      <c r="AT282" s="227" t="s">
        <v>130</v>
      </c>
      <c r="AU282" s="227" t="s">
        <v>86</v>
      </c>
      <c r="AY282" s="17" t="s">
        <v>128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84</v>
      </c>
      <c r="BK282" s="228">
        <f>ROUND(I282*H282,2)</f>
        <v>0</v>
      </c>
      <c r="BL282" s="17" t="s">
        <v>205</v>
      </c>
      <c r="BM282" s="227" t="s">
        <v>505</v>
      </c>
    </row>
    <row r="283" s="13" customFormat="1">
      <c r="A283" s="13"/>
      <c r="B283" s="229"/>
      <c r="C283" s="230"/>
      <c r="D283" s="231" t="s">
        <v>136</v>
      </c>
      <c r="E283" s="232" t="s">
        <v>1</v>
      </c>
      <c r="F283" s="233" t="s">
        <v>506</v>
      </c>
      <c r="G283" s="230"/>
      <c r="H283" s="234">
        <v>9.0749999999999993</v>
      </c>
      <c r="I283" s="235"/>
      <c r="J283" s="230"/>
      <c r="K283" s="230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136</v>
      </c>
      <c r="AU283" s="240" t="s">
        <v>86</v>
      </c>
      <c r="AV283" s="13" t="s">
        <v>86</v>
      </c>
      <c r="AW283" s="13" t="s">
        <v>32</v>
      </c>
      <c r="AX283" s="13" t="s">
        <v>84</v>
      </c>
      <c r="AY283" s="240" t="s">
        <v>128</v>
      </c>
    </row>
    <row r="284" s="2" customFormat="1" ht="16.5" customHeight="1">
      <c r="A284" s="38"/>
      <c r="B284" s="39"/>
      <c r="C284" s="215" t="s">
        <v>507</v>
      </c>
      <c r="D284" s="215" t="s">
        <v>130</v>
      </c>
      <c r="E284" s="216" t="s">
        <v>508</v>
      </c>
      <c r="F284" s="217" t="s">
        <v>509</v>
      </c>
      <c r="G284" s="218" t="s">
        <v>153</v>
      </c>
      <c r="H284" s="219">
        <v>11.1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41</v>
      </c>
      <c r="O284" s="91"/>
      <c r="P284" s="225">
        <f>O284*H284</f>
        <v>0</v>
      </c>
      <c r="Q284" s="225">
        <v>0.00023000000000000001</v>
      </c>
      <c r="R284" s="225">
        <f>Q284*H284</f>
        <v>0.0025530000000000001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205</v>
      </c>
      <c r="AT284" s="227" t="s">
        <v>130</v>
      </c>
      <c r="AU284" s="227" t="s">
        <v>86</v>
      </c>
      <c r="AY284" s="17" t="s">
        <v>128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84</v>
      </c>
      <c r="BK284" s="228">
        <f>ROUND(I284*H284,2)</f>
        <v>0</v>
      </c>
      <c r="BL284" s="17" t="s">
        <v>205</v>
      </c>
      <c r="BM284" s="227" t="s">
        <v>510</v>
      </c>
    </row>
    <row r="285" s="13" customFormat="1">
      <c r="A285" s="13"/>
      <c r="B285" s="229"/>
      <c r="C285" s="230"/>
      <c r="D285" s="231" t="s">
        <v>136</v>
      </c>
      <c r="E285" s="232" t="s">
        <v>1</v>
      </c>
      <c r="F285" s="233" t="s">
        <v>511</v>
      </c>
      <c r="G285" s="230"/>
      <c r="H285" s="234">
        <v>11.1</v>
      </c>
      <c r="I285" s="235"/>
      <c r="J285" s="230"/>
      <c r="K285" s="230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136</v>
      </c>
      <c r="AU285" s="240" t="s">
        <v>86</v>
      </c>
      <c r="AV285" s="13" t="s">
        <v>86</v>
      </c>
      <c r="AW285" s="13" t="s">
        <v>32</v>
      </c>
      <c r="AX285" s="13" t="s">
        <v>84</v>
      </c>
      <c r="AY285" s="240" t="s">
        <v>128</v>
      </c>
    </row>
    <row r="286" s="2" customFormat="1" ht="16.5" customHeight="1">
      <c r="A286" s="38"/>
      <c r="B286" s="39"/>
      <c r="C286" s="215" t="s">
        <v>512</v>
      </c>
      <c r="D286" s="215" t="s">
        <v>130</v>
      </c>
      <c r="E286" s="216" t="s">
        <v>513</v>
      </c>
      <c r="F286" s="217" t="s">
        <v>514</v>
      </c>
      <c r="G286" s="218" t="s">
        <v>153</v>
      </c>
      <c r="H286" s="219">
        <v>0.59999999999999998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41</v>
      </c>
      <c r="O286" s="91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205</v>
      </c>
      <c r="AT286" s="227" t="s">
        <v>130</v>
      </c>
      <c r="AU286" s="227" t="s">
        <v>86</v>
      </c>
      <c r="AY286" s="17" t="s">
        <v>128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84</v>
      </c>
      <c r="BK286" s="228">
        <f>ROUND(I286*H286,2)</f>
        <v>0</v>
      </c>
      <c r="BL286" s="17" t="s">
        <v>205</v>
      </c>
      <c r="BM286" s="227" t="s">
        <v>515</v>
      </c>
    </row>
    <row r="287" s="13" customFormat="1">
      <c r="A287" s="13"/>
      <c r="B287" s="229"/>
      <c r="C287" s="230"/>
      <c r="D287" s="231" t="s">
        <v>136</v>
      </c>
      <c r="E287" s="232" t="s">
        <v>1</v>
      </c>
      <c r="F287" s="233" t="s">
        <v>516</v>
      </c>
      <c r="G287" s="230"/>
      <c r="H287" s="234">
        <v>0.59999999999999998</v>
      </c>
      <c r="I287" s="235"/>
      <c r="J287" s="230"/>
      <c r="K287" s="230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136</v>
      </c>
      <c r="AU287" s="240" t="s">
        <v>86</v>
      </c>
      <c r="AV287" s="13" t="s">
        <v>86</v>
      </c>
      <c r="AW287" s="13" t="s">
        <v>32</v>
      </c>
      <c r="AX287" s="13" t="s">
        <v>84</v>
      </c>
      <c r="AY287" s="240" t="s">
        <v>128</v>
      </c>
    </row>
    <row r="288" s="2" customFormat="1" ht="16.5" customHeight="1">
      <c r="A288" s="38"/>
      <c r="B288" s="39"/>
      <c r="C288" s="262" t="s">
        <v>517</v>
      </c>
      <c r="D288" s="262" t="s">
        <v>211</v>
      </c>
      <c r="E288" s="263" t="s">
        <v>518</v>
      </c>
      <c r="F288" s="264" t="s">
        <v>519</v>
      </c>
      <c r="G288" s="265" t="s">
        <v>153</v>
      </c>
      <c r="H288" s="266">
        <v>0.59999999999999998</v>
      </c>
      <c r="I288" s="267"/>
      <c r="J288" s="268">
        <f>ROUND(I288*H288,2)</f>
        <v>0</v>
      </c>
      <c r="K288" s="269"/>
      <c r="L288" s="270"/>
      <c r="M288" s="271" t="s">
        <v>1</v>
      </c>
      <c r="N288" s="272" t="s">
        <v>41</v>
      </c>
      <c r="O288" s="91"/>
      <c r="P288" s="225">
        <f>O288*H288</f>
        <v>0</v>
      </c>
      <c r="Q288" s="225">
        <v>5.0000000000000002E-05</v>
      </c>
      <c r="R288" s="225">
        <f>Q288*H288</f>
        <v>3.0000000000000001E-05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288</v>
      </c>
      <c r="AT288" s="227" t="s">
        <v>211</v>
      </c>
      <c r="AU288" s="227" t="s">
        <v>86</v>
      </c>
      <c r="AY288" s="17" t="s">
        <v>128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84</v>
      </c>
      <c r="BK288" s="228">
        <f>ROUND(I288*H288,2)</f>
        <v>0</v>
      </c>
      <c r="BL288" s="17" t="s">
        <v>205</v>
      </c>
      <c r="BM288" s="227" t="s">
        <v>520</v>
      </c>
    </row>
    <row r="289" s="2" customFormat="1" ht="33" customHeight="1">
      <c r="A289" s="38"/>
      <c r="B289" s="39"/>
      <c r="C289" s="215" t="s">
        <v>521</v>
      </c>
      <c r="D289" s="215" t="s">
        <v>130</v>
      </c>
      <c r="E289" s="216" t="s">
        <v>522</v>
      </c>
      <c r="F289" s="217" t="s">
        <v>523</v>
      </c>
      <c r="G289" s="218" t="s">
        <v>133</v>
      </c>
      <c r="H289" s="219">
        <v>81.900000000000006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41</v>
      </c>
      <c r="O289" s="91"/>
      <c r="P289" s="225">
        <f>O289*H289</f>
        <v>0</v>
      </c>
      <c r="Q289" s="225">
        <v>0.0071000000000000004</v>
      </c>
      <c r="R289" s="225">
        <f>Q289*H289</f>
        <v>0.58149000000000006</v>
      </c>
      <c r="S289" s="225">
        <v>0.0071000000000000004</v>
      </c>
      <c r="T289" s="226">
        <f>S289*H289</f>
        <v>0.58149000000000006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205</v>
      </c>
      <c r="AT289" s="227" t="s">
        <v>130</v>
      </c>
      <c r="AU289" s="227" t="s">
        <v>86</v>
      </c>
      <c r="AY289" s="17" t="s">
        <v>128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84</v>
      </c>
      <c r="BK289" s="228">
        <f>ROUND(I289*H289,2)</f>
        <v>0</v>
      </c>
      <c r="BL289" s="17" t="s">
        <v>205</v>
      </c>
      <c r="BM289" s="227" t="s">
        <v>524</v>
      </c>
    </row>
    <row r="290" s="13" customFormat="1">
      <c r="A290" s="13"/>
      <c r="B290" s="229"/>
      <c r="C290" s="230"/>
      <c r="D290" s="231" t="s">
        <v>136</v>
      </c>
      <c r="E290" s="232" t="s">
        <v>1</v>
      </c>
      <c r="F290" s="233" t="s">
        <v>525</v>
      </c>
      <c r="G290" s="230"/>
      <c r="H290" s="234">
        <v>108.90000000000001</v>
      </c>
      <c r="I290" s="235"/>
      <c r="J290" s="230"/>
      <c r="K290" s="230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136</v>
      </c>
      <c r="AU290" s="240" t="s">
        <v>86</v>
      </c>
      <c r="AV290" s="13" t="s">
        <v>86</v>
      </c>
      <c r="AW290" s="13" t="s">
        <v>32</v>
      </c>
      <c r="AX290" s="13" t="s">
        <v>76</v>
      </c>
      <c r="AY290" s="240" t="s">
        <v>128</v>
      </c>
    </row>
    <row r="291" s="13" customFormat="1">
      <c r="A291" s="13"/>
      <c r="B291" s="229"/>
      <c r="C291" s="230"/>
      <c r="D291" s="231" t="s">
        <v>136</v>
      </c>
      <c r="E291" s="232" t="s">
        <v>1</v>
      </c>
      <c r="F291" s="233" t="s">
        <v>526</v>
      </c>
      <c r="G291" s="230"/>
      <c r="H291" s="234">
        <v>-27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136</v>
      </c>
      <c r="AU291" s="240" t="s">
        <v>86</v>
      </c>
      <c r="AV291" s="13" t="s">
        <v>86</v>
      </c>
      <c r="AW291" s="13" t="s">
        <v>32</v>
      </c>
      <c r="AX291" s="13" t="s">
        <v>76</v>
      </c>
      <c r="AY291" s="240" t="s">
        <v>128</v>
      </c>
    </row>
    <row r="292" s="14" customFormat="1">
      <c r="A292" s="14"/>
      <c r="B292" s="241"/>
      <c r="C292" s="242"/>
      <c r="D292" s="231" t="s">
        <v>136</v>
      </c>
      <c r="E292" s="243" t="s">
        <v>1</v>
      </c>
      <c r="F292" s="244" t="s">
        <v>166</v>
      </c>
      <c r="G292" s="242"/>
      <c r="H292" s="245">
        <v>81.900000000000006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136</v>
      </c>
      <c r="AU292" s="251" t="s">
        <v>86</v>
      </c>
      <c r="AV292" s="14" t="s">
        <v>134</v>
      </c>
      <c r="AW292" s="14" t="s">
        <v>32</v>
      </c>
      <c r="AX292" s="14" t="s">
        <v>84</v>
      </c>
      <c r="AY292" s="251" t="s">
        <v>128</v>
      </c>
    </row>
    <row r="293" s="2" customFormat="1" ht="24.15" customHeight="1">
      <c r="A293" s="38"/>
      <c r="B293" s="39"/>
      <c r="C293" s="215" t="s">
        <v>527</v>
      </c>
      <c r="D293" s="215" t="s">
        <v>130</v>
      </c>
      <c r="E293" s="216" t="s">
        <v>528</v>
      </c>
      <c r="F293" s="217" t="s">
        <v>529</v>
      </c>
      <c r="G293" s="218" t="s">
        <v>187</v>
      </c>
      <c r="H293" s="219">
        <v>1.1200000000000001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41</v>
      </c>
      <c r="O293" s="91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205</v>
      </c>
      <c r="AT293" s="227" t="s">
        <v>130</v>
      </c>
      <c r="AU293" s="227" t="s">
        <v>86</v>
      </c>
      <c r="AY293" s="17" t="s">
        <v>128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84</v>
      </c>
      <c r="BK293" s="228">
        <f>ROUND(I293*H293,2)</f>
        <v>0</v>
      </c>
      <c r="BL293" s="17" t="s">
        <v>205</v>
      </c>
      <c r="BM293" s="227" t="s">
        <v>530</v>
      </c>
    </row>
    <row r="294" s="12" customFormat="1" ht="25.92" customHeight="1">
      <c r="A294" s="12"/>
      <c r="B294" s="199"/>
      <c r="C294" s="200"/>
      <c r="D294" s="201" t="s">
        <v>75</v>
      </c>
      <c r="E294" s="202" t="s">
        <v>531</v>
      </c>
      <c r="F294" s="202" t="s">
        <v>532</v>
      </c>
      <c r="G294" s="200"/>
      <c r="H294" s="200"/>
      <c r="I294" s="203"/>
      <c r="J294" s="204">
        <f>BK294</f>
        <v>0</v>
      </c>
      <c r="K294" s="200"/>
      <c r="L294" s="205"/>
      <c r="M294" s="206"/>
      <c r="N294" s="207"/>
      <c r="O294" s="207"/>
      <c r="P294" s="208">
        <f>P295+P298</f>
        <v>0</v>
      </c>
      <c r="Q294" s="207"/>
      <c r="R294" s="208">
        <f>R295+R298</f>
        <v>0</v>
      </c>
      <c r="S294" s="207"/>
      <c r="T294" s="209">
        <f>T295+T298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0" t="s">
        <v>150</v>
      </c>
      <c r="AT294" s="211" t="s">
        <v>75</v>
      </c>
      <c r="AU294" s="211" t="s">
        <v>76</v>
      </c>
      <c r="AY294" s="210" t="s">
        <v>128</v>
      </c>
      <c r="BK294" s="212">
        <f>BK295+BK298</f>
        <v>0</v>
      </c>
    </row>
    <row r="295" s="12" customFormat="1" ht="22.8" customHeight="1">
      <c r="A295" s="12"/>
      <c r="B295" s="199"/>
      <c r="C295" s="200"/>
      <c r="D295" s="201" t="s">
        <v>75</v>
      </c>
      <c r="E295" s="213" t="s">
        <v>533</v>
      </c>
      <c r="F295" s="213" t="s">
        <v>534</v>
      </c>
      <c r="G295" s="200"/>
      <c r="H295" s="200"/>
      <c r="I295" s="203"/>
      <c r="J295" s="214">
        <f>BK295</f>
        <v>0</v>
      </c>
      <c r="K295" s="200"/>
      <c r="L295" s="205"/>
      <c r="M295" s="206"/>
      <c r="N295" s="207"/>
      <c r="O295" s="207"/>
      <c r="P295" s="208">
        <f>SUM(P296:P297)</f>
        <v>0</v>
      </c>
      <c r="Q295" s="207"/>
      <c r="R295" s="208">
        <f>SUM(R296:R297)</f>
        <v>0</v>
      </c>
      <c r="S295" s="207"/>
      <c r="T295" s="209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0" t="s">
        <v>150</v>
      </c>
      <c r="AT295" s="211" t="s">
        <v>75</v>
      </c>
      <c r="AU295" s="211" t="s">
        <v>84</v>
      </c>
      <c r="AY295" s="210" t="s">
        <v>128</v>
      </c>
      <c r="BK295" s="212">
        <f>SUM(BK296:BK297)</f>
        <v>0</v>
      </c>
    </row>
    <row r="296" s="2" customFormat="1" ht="16.5" customHeight="1">
      <c r="A296" s="38"/>
      <c r="B296" s="39"/>
      <c r="C296" s="215" t="s">
        <v>535</v>
      </c>
      <c r="D296" s="215" t="s">
        <v>130</v>
      </c>
      <c r="E296" s="216" t="s">
        <v>536</v>
      </c>
      <c r="F296" s="217" t="s">
        <v>534</v>
      </c>
      <c r="G296" s="218" t="s">
        <v>537</v>
      </c>
      <c r="H296" s="219">
        <v>1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41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538</v>
      </c>
      <c r="AT296" s="227" t="s">
        <v>130</v>
      </c>
      <c r="AU296" s="227" t="s">
        <v>86</v>
      </c>
      <c r="AY296" s="17" t="s">
        <v>128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84</v>
      </c>
      <c r="BK296" s="228">
        <f>ROUND(I296*H296,2)</f>
        <v>0</v>
      </c>
      <c r="BL296" s="17" t="s">
        <v>538</v>
      </c>
      <c r="BM296" s="227" t="s">
        <v>539</v>
      </c>
    </row>
    <row r="297" s="2" customFormat="1" ht="16.5" customHeight="1">
      <c r="A297" s="38"/>
      <c r="B297" s="39"/>
      <c r="C297" s="215" t="s">
        <v>540</v>
      </c>
      <c r="D297" s="215" t="s">
        <v>130</v>
      </c>
      <c r="E297" s="216" t="s">
        <v>541</v>
      </c>
      <c r="F297" s="217" t="s">
        <v>542</v>
      </c>
      <c r="G297" s="218" t="s">
        <v>537</v>
      </c>
      <c r="H297" s="219">
        <v>1</v>
      </c>
      <c r="I297" s="220"/>
      <c r="J297" s="221">
        <f>ROUND(I297*H297,2)</f>
        <v>0</v>
      </c>
      <c r="K297" s="222"/>
      <c r="L297" s="44"/>
      <c r="M297" s="223" t="s">
        <v>1</v>
      </c>
      <c r="N297" s="224" t="s">
        <v>41</v>
      </c>
      <c r="O297" s="91"/>
      <c r="P297" s="225">
        <f>O297*H297</f>
        <v>0</v>
      </c>
      <c r="Q297" s="225">
        <v>0</v>
      </c>
      <c r="R297" s="225">
        <f>Q297*H297</f>
        <v>0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538</v>
      </c>
      <c r="AT297" s="227" t="s">
        <v>130</v>
      </c>
      <c r="AU297" s="227" t="s">
        <v>86</v>
      </c>
      <c r="AY297" s="17" t="s">
        <v>128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84</v>
      </c>
      <c r="BK297" s="228">
        <f>ROUND(I297*H297,2)</f>
        <v>0</v>
      </c>
      <c r="BL297" s="17" t="s">
        <v>538</v>
      </c>
      <c r="BM297" s="227" t="s">
        <v>543</v>
      </c>
    </row>
    <row r="298" s="12" customFormat="1" ht="22.8" customHeight="1">
      <c r="A298" s="12"/>
      <c r="B298" s="199"/>
      <c r="C298" s="200"/>
      <c r="D298" s="201" t="s">
        <v>75</v>
      </c>
      <c r="E298" s="213" t="s">
        <v>544</v>
      </c>
      <c r="F298" s="213" t="s">
        <v>545</v>
      </c>
      <c r="G298" s="200"/>
      <c r="H298" s="200"/>
      <c r="I298" s="203"/>
      <c r="J298" s="214">
        <f>BK298</f>
        <v>0</v>
      </c>
      <c r="K298" s="200"/>
      <c r="L298" s="205"/>
      <c r="M298" s="206"/>
      <c r="N298" s="207"/>
      <c r="O298" s="207"/>
      <c r="P298" s="208">
        <f>P299</f>
        <v>0</v>
      </c>
      <c r="Q298" s="207"/>
      <c r="R298" s="208">
        <f>R299</f>
        <v>0</v>
      </c>
      <c r="S298" s="207"/>
      <c r="T298" s="209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0" t="s">
        <v>150</v>
      </c>
      <c r="AT298" s="211" t="s">
        <v>75</v>
      </c>
      <c r="AU298" s="211" t="s">
        <v>84</v>
      </c>
      <c r="AY298" s="210" t="s">
        <v>128</v>
      </c>
      <c r="BK298" s="212">
        <f>BK299</f>
        <v>0</v>
      </c>
    </row>
    <row r="299" s="2" customFormat="1" ht="16.5" customHeight="1">
      <c r="A299" s="38"/>
      <c r="B299" s="39"/>
      <c r="C299" s="215" t="s">
        <v>546</v>
      </c>
      <c r="D299" s="215" t="s">
        <v>130</v>
      </c>
      <c r="E299" s="216" t="s">
        <v>547</v>
      </c>
      <c r="F299" s="217" t="s">
        <v>545</v>
      </c>
      <c r="G299" s="218" t="s">
        <v>537</v>
      </c>
      <c r="H299" s="219">
        <v>1</v>
      </c>
      <c r="I299" s="220"/>
      <c r="J299" s="221">
        <f>ROUND(I299*H299,2)</f>
        <v>0</v>
      </c>
      <c r="K299" s="222"/>
      <c r="L299" s="44"/>
      <c r="M299" s="273" t="s">
        <v>1</v>
      </c>
      <c r="N299" s="274" t="s">
        <v>41</v>
      </c>
      <c r="O299" s="275"/>
      <c r="P299" s="276">
        <f>O299*H299</f>
        <v>0</v>
      </c>
      <c r="Q299" s="276">
        <v>0</v>
      </c>
      <c r="R299" s="276">
        <f>Q299*H299</f>
        <v>0</v>
      </c>
      <c r="S299" s="276">
        <v>0</v>
      </c>
      <c r="T299" s="27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7" t="s">
        <v>538</v>
      </c>
      <c r="AT299" s="227" t="s">
        <v>130</v>
      </c>
      <c r="AU299" s="227" t="s">
        <v>86</v>
      </c>
      <c r="AY299" s="17" t="s">
        <v>128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84</v>
      </c>
      <c r="BK299" s="228">
        <f>ROUND(I299*H299,2)</f>
        <v>0</v>
      </c>
      <c r="BL299" s="17" t="s">
        <v>538</v>
      </c>
      <c r="BM299" s="227" t="s">
        <v>548</v>
      </c>
    </row>
    <row r="300" s="2" customFormat="1" ht="6.96" customHeight="1">
      <c r="A300" s="38"/>
      <c r="B300" s="66"/>
      <c r="C300" s="67"/>
      <c r="D300" s="67"/>
      <c r="E300" s="67"/>
      <c r="F300" s="67"/>
      <c r="G300" s="67"/>
      <c r="H300" s="67"/>
      <c r="I300" s="67"/>
      <c r="J300" s="67"/>
      <c r="K300" s="67"/>
      <c r="L300" s="44"/>
      <c r="M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</row>
  </sheetData>
  <sheetProtection sheet="1" autoFilter="0" formatColumns="0" formatRows="0" objects="1" scenarios="1" spinCount="100000" saltValue="pDFox3ZNajgqfMW4bd5xbg8GXnqvagHnRmvkLLXo/aJeIIlGXvYMQCjIw7I/m1CR3hkrBykkIFVaLfBDp6vNlg==" hashValue="vXbhluzZRds8W022TWfcq5MfNYNdzG0gP9m3w9q+z7YkABQRhvWhN2TAF9KAa7CCaRKJMI438GUKibr8saY3Ng==" algorithmName="SHA-512" password="CC35"/>
  <autoFilter ref="C133:K299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HP-PC\Bohunka</dc:creator>
  <cp:lastModifiedBy>HP-PC\Bohunka</cp:lastModifiedBy>
  <dcterms:created xsi:type="dcterms:W3CDTF">2023-04-03T07:33:37Z</dcterms:created>
  <dcterms:modified xsi:type="dcterms:W3CDTF">2023-04-03T07:33:40Z</dcterms:modified>
</cp:coreProperties>
</file>